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8800" windowHeight="12435"/>
  </bookViews>
  <sheets>
    <sheet name="прил4" sheetId="7" r:id="rId1"/>
  </sheets>
  <externalReferences>
    <externalReference r:id="rId2"/>
  </externalReferences>
  <definedNames>
    <definedName name="_xlnm.Print_Titles" localSheetId="0">прил4!$7:$8</definedName>
    <definedName name="_xlnm.Print_Area" localSheetId="0">прил4!$A$1:$H$125</definedName>
  </definedNames>
  <calcPr calcId="124519"/>
</workbook>
</file>

<file path=xl/calcChain.xml><?xml version="1.0" encoding="utf-8"?>
<calcChain xmlns="http://schemas.openxmlformats.org/spreadsheetml/2006/main">
  <c r="G14" i="7"/>
  <c r="G15"/>
  <c r="G16"/>
  <c r="G17"/>
  <c r="G18"/>
  <c r="G19"/>
  <c r="G20"/>
  <c r="G21"/>
  <c r="G23"/>
  <c r="G24"/>
  <c r="G26"/>
  <c r="G27"/>
  <c r="G29"/>
  <c r="G30"/>
  <c r="G33"/>
  <c r="G35"/>
  <c r="G36"/>
  <c r="G37"/>
  <c r="G38"/>
  <c r="G41"/>
  <c r="G42"/>
  <c r="G43"/>
  <c r="G44"/>
  <c r="G45"/>
  <c r="G46"/>
  <c r="G48"/>
  <c r="G49"/>
  <c r="G50"/>
  <c r="G51"/>
  <c r="G52"/>
  <c r="G53"/>
  <c r="G54"/>
  <c r="G55"/>
  <c r="G56"/>
  <c r="G58"/>
  <c r="G59"/>
  <c r="G60"/>
  <c r="G61"/>
  <c r="G62"/>
  <c r="G63"/>
  <c r="G64"/>
  <c r="G67"/>
  <c r="G68"/>
  <c r="G69"/>
  <c r="G71"/>
  <c r="G72"/>
  <c r="G74"/>
  <c r="G76"/>
  <c r="G78"/>
  <c r="G79"/>
  <c r="G80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7"/>
  <c r="G108"/>
  <c r="G109"/>
  <c r="G112"/>
  <c r="G113"/>
  <c r="G114"/>
  <c r="G116"/>
  <c r="G117"/>
  <c r="G120"/>
  <c r="G121"/>
  <c r="G124"/>
  <c r="G125"/>
  <c r="G11"/>
  <c r="G10"/>
  <c r="H111"/>
  <c r="G111" s="1"/>
  <c r="H110" l="1"/>
  <c r="G110" s="1"/>
  <c r="H75"/>
  <c r="G75" s="1"/>
  <c r="H73"/>
  <c r="G73" s="1"/>
  <c r="H123"/>
  <c r="G123" s="1"/>
  <c r="H119"/>
  <c r="G119" s="1"/>
  <c r="H115"/>
  <c r="G115" s="1"/>
  <c r="H106"/>
  <c r="G106" s="1"/>
  <c r="H81"/>
  <c r="G81" s="1"/>
  <c r="H77"/>
  <c r="G77" s="1"/>
  <c r="H70"/>
  <c r="G70" s="1"/>
  <c r="H66"/>
  <c r="G66" s="1"/>
  <c r="H57"/>
  <c r="G57" s="1"/>
  <c r="H47"/>
  <c r="G47" s="1"/>
  <c r="H40"/>
  <c r="G40" s="1"/>
  <c r="H34"/>
  <c r="G34" s="1"/>
  <c r="H32"/>
  <c r="G32" s="1"/>
  <c r="H28"/>
  <c r="G28" s="1"/>
  <c r="H25"/>
  <c r="G25" s="1"/>
  <c r="H22"/>
  <c r="G22" s="1"/>
  <c r="H13"/>
  <c r="G13" s="1"/>
  <c r="H118" l="1"/>
  <c r="G118" s="1"/>
  <c r="H39"/>
  <c r="G39" s="1"/>
  <c r="H65"/>
  <c r="G65" s="1"/>
  <c r="H105"/>
  <c r="G105" s="1"/>
  <c r="H12"/>
  <c r="G12" s="1"/>
  <c r="H31"/>
  <c r="G31" s="1"/>
  <c r="H122"/>
  <c r="G122" s="1"/>
  <c r="K15"/>
  <c r="K16" s="1"/>
  <c r="J14" l="1"/>
  <c r="K18" s="1"/>
  <c r="J12" l="1"/>
  <c r="K12" l="1"/>
  <c r="K14" s="1"/>
</calcChain>
</file>

<file path=xl/sharedStrings.xml><?xml version="1.0" encoding="utf-8"?>
<sst xmlns="http://schemas.openxmlformats.org/spreadsheetml/2006/main" count="535" uniqueCount="194">
  <si>
    <t>Наименование</t>
  </si>
  <si>
    <t>001</t>
  </si>
  <si>
    <t>244</t>
  </si>
  <si>
    <t>540</t>
  </si>
  <si>
    <t>51 0 01 00300</t>
  </si>
  <si>
    <t>51 0 01 00400</t>
  </si>
  <si>
    <t>51 0 01 00800</t>
  </si>
  <si>
    <t>51 0 01 00700</t>
  </si>
  <si>
    <t>51 0 01 00900</t>
  </si>
  <si>
    <t>99 9 00 51180</t>
  </si>
  <si>
    <t>10 0 01 00200</t>
  </si>
  <si>
    <t>48 0 01 00220</t>
  </si>
  <si>
    <t>48 0 01 00230</t>
  </si>
  <si>
    <t>51 0 01 00500</t>
  </si>
  <si>
    <t>13 1 01 01500</t>
  </si>
  <si>
    <t>121</t>
  </si>
  <si>
    <t>129</t>
  </si>
  <si>
    <t>312</t>
  </si>
  <si>
    <t>0503</t>
  </si>
  <si>
    <t>51 0 01 00410</t>
  </si>
  <si>
    <t>51 0 01 00420</t>
  </si>
  <si>
    <t>10 0 01 00300</t>
  </si>
  <si>
    <t>48 0 01 00110</t>
  </si>
  <si>
    <t>48 0 01 00240</t>
  </si>
  <si>
    <t>853</t>
  </si>
  <si>
    <t>48 0 01 00210</t>
  </si>
  <si>
    <t>48 0 01 00120</t>
  </si>
  <si>
    <t>247</t>
  </si>
  <si>
    <t>Ведомство</t>
  </si>
  <si>
    <t>Подраздел</t>
  </si>
  <si>
    <t>Целевая статья</t>
  </si>
  <si>
    <t>Вид расхода</t>
  </si>
  <si>
    <t>Муниципальное образование сельского поселения " Деревня Манино"</t>
  </si>
  <si>
    <t>Утвержденная бюджетная роспись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</si>
  <si>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</si>
  <si>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</si>
  <si>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</si>
  <si>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</si>
  <si>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</si>
  <si>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</si>
  <si>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</si>
  <si>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</si>
  <si>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 xml:space="preserve">        Прочая закупка товаров, работ и услуг</t>
  </si>
  <si>
    <t xml:space="preserve">        Закупка энергетических ресурсов</t>
  </si>
  <si>
    <t xml:space="preserve">        Уплата иных платежей</t>
  </si>
  <si>
    <t xml:space="preserve">      Центральный аппарат (муниципальные служащие)</t>
  </si>
  <si>
    <t xml:space="preserve">        Фонд оплаты труда государственных (муниципальных) органов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</si>
  <si>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</si>
  <si>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Центральный аппарат (прочие работники)</t>
  </si>
  <si>
    <t xml:space="preserve">      Глава местной администрации (исполнительно-распорядительного органа муниципального образования)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</si>
  <si>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</si>
  <si>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</si>
  <si>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</si>
  <si>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</si>
  <si>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</si>
  <si>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</si>
  <si>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</si>
  <si>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</si>
  <si>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</si>
  <si>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</si>
  <si>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</si>
  <si>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</si>
  <si>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</si>
  <si>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</si>
  <si>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</si>
  <si>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 xml:space="preserve">      Проведение мероприятий по борьбе с борщевиком Сосновского</t>
  </si>
  <si>
    <t>0500</t>
  </si>
  <si>
    <t xml:space="preserve">    Благоустройство</t>
  </si>
  <si>
    <t xml:space="preserve">      Потребление электроэнергии объектами уличного освещения</t>
  </si>
  <si>
    <t xml:space="preserve">      Содержание объектов уличного освещения</t>
  </si>
  <si>
    <t xml:space="preserve">      Содержание и ремонт пешеходных дорожек, тротуаров, детских и спортивных площадок</t>
  </si>
  <si>
    <t xml:space="preserve">      Содержание в чистоте территории сельского поселения</t>
  </si>
  <si>
    <t xml:space="preserve">      Окашивание травы на территории сельского поселения</t>
  </si>
  <si>
    <t xml:space="preserve">      Спиливание и утилизация деревьев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</si>
  <si>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</si>
  <si>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</si>
  <si>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</si>
  <si>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 xml:space="preserve">    Социальное обеспечение населения</t>
  </si>
  <si>
    <t>1003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</si>
  <si>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</si>
  <si>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</si>
  <si>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</si>
  <si>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</si>
  <si>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</si>
  <si>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03 0 04 01500</t>
  </si>
  <si>
    <t xml:space="preserve">        Иные межбюджетные трансферты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</si>
  <si>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</si>
  <si>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</si>
  <si>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</si>
  <si>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</si>
  <si>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</si>
  <si>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</si>
  <si>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11 0 03 03300</t>
  </si>
  <si>
    <t>Итого</t>
  </si>
  <si>
    <t>Ведомственная структура расходов бюджета муниципального образования сельского поселения "Деревня Манино" на 2025 год</t>
  </si>
  <si>
    <t>собственн</t>
  </si>
  <si>
    <t>норматив</t>
  </si>
  <si>
    <t>разница</t>
  </si>
  <si>
    <t xml:space="preserve">        Покупка автомобиля</t>
  </si>
  <si>
    <t>51 0 21 00000</t>
  </si>
  <si>
    <t>Общегосудармвенные вопросы</t>
  </si>
  <si>
    <t xml:space="preserve">      Текущий ремонт и содержание автомобильных дорог общего пользования (чистка дорог от снега)</t>
  </si>
  <si>
    <t>0409</t>
  </si>
  <si>
    <t>24 1 03 01010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</si>
  <si>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</si>
  <si>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</si>
  <si>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</si>
  <si>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</si>
  <si>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Дорожное хозяйство (дорожные фонды)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</si>
  <si>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</si>
  <si>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</si>
  <si>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</si>
  <si>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</si>
  <si>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</si>
  <si>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</si>
  <si>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</si>
  <si>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>Установка, содержание и обслуживание контейнерных площадок</t>
  </si>
  <si>
    <t>12 0 04 01000</t>
  </si>
  <si>
    <t>Ликвидация несанкционированных свалок бытовых отходов на территории сельского поселения</t>
  </si>
  <si>
    <t>12 0 03 01000</t>
  </si>
  <si>
    <t>Роспись с изменениями</t>
  </si>
  <si>
    <t>Сумма изменений</t>
  </si>
  <si>
    <t>51 0 21 01500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</si>
  <si>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</si>
  <si>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Ремонт лестничного пролета к Святому источнику в д. Погост</t>
  </si>
  <si>
    <t>48 0 01 00260</t>
  </si>
  <si>
    <t xml:space="preserve">     Благоустройство территории памятника «Скорбящая мать» по ул. Горчакова д. Манино Людиновского района</t>
  </si>
  <si>
    <t>51 0 01 00000</t>
  </si>
  <si>
    <t>0112</t>
  </si>
  <si>
    <t>2416,00</t>
  </si>
  <si>
    <t>Текущий ремонт и содержание автомобильных дорог общего пользования (паспортизация дорог)</t>
  </si>
  <si>
    <t>24 1 03 01050</t>
  </si>
  <si>
    <t>0,00</t>
  </si>
  <si>
    <t xml:space="preserve"> Прочая закупка товаров, работ и услуг</t>
  </si>
  <si>
    <t>Текущий ремонт и содержание автомобильных дорог общего пользования (текущий ремонт)(осуществляемых за счет бюджетных ассигнований)</t>
  </si>
  <si>
    <t>Прочая закупка товаров, работ и услуг</t>
  </si>
  <si>
    <t>24 1 03 9Д030</t>
  </si>
  <si>
    <t>Реализация мероприятий по благоустройству сельских территорий</t>
  </si>
  <si>
    <t>48 2 01 S8550</t>
  </si>
  <si>
    <t>51 0 21 00240</t>
  </si>
  <si>
    <t xml:space="preserve">      Центральнй аппарат</t>
  </si>
  <si>
    <t>48 3 01 L5760</t>
  </si>
  <si>
    <t>Реализация проектов развития общественной инфраструктуры муниципальных образований, основанных на местных инициативах (Ремонт лестничного пролета к Святому источнику в д. Погост)</t>
  </si>
  <si>
    <t>150000,00</t>
  </si>
  <si>
    <t xml:space="preserve">         Уплата иных платежей</t>
  </si>
  <si>
    <t>Обеспечение комплексного развития сельских территорий в Людиновском районе</t>
  </si>
  <si>
    <t>0100</t>
  </si>
  <si>
    <t>Национальная оборона</t>
  </si>
  <si>
    <t>0200</t>
  </si>
  <si>
    <t>164 202,00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</si>
  <si>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</si>
  <si>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</t>
  </si>
  <si>
    <t>0300</t>
  </si>
  <si>
    <t>Национальная экономика</t>
  </si>
  <si>
    <t>0400</t>
  </si>
  <si>
    <t>Жилищно-коммунальное хозяйство</t>
  </si>
  <si>
    <t>Коммунальное хозяйство</t>
  </si>
  <si>
    <t>Образование</t>
  </si>
  <si>
    <t>0700</t>
  </si>
  <si>
    <t>Социальная политика</t>
  </si>
  <si>
    <t>1000</t>
  </si>
  <si>
    <t>Физическая культура и спорт</t>
  </si>
  <si>
    <t>1100</t>
  </si>
  <si>
    <t>1 500,00</t>
  </si>
  <si>
    <t>Культура, кинематография</t>
  </si>
  <si>
    <t>0800</t>
  </si>
  <si>
    <t>3 150 000,00</t>
  </si>
  <si>
    <t>Учреждение: Отдел культуры администрации муниципального района "Город Людиново и Людиновский район"</t>
  </si>
  <si>
    <t>1 335 797,88</t>
  </si>
  <si>
    <t>654000,00</t>
  </si>
  <si>
    <t>161 991,28</t>
  </si>
  <si>
    <t>1 367 259,85</t>
  </si>
  <si>
    <t>60059,16</t>
  </si>
  <si>
    <t>48047,33</t>
  </si>
  <si>
    <t>919250,09</t>
  </si>
  <si>
    <t>3797000,0</t>
  </si>
  <si>
    <t>1 501 532,97</t>
  </si>
  <si>
    <t>678 000,00</t>
  </si>
  <si>
    <t>3 797 000,00</t>
  </si>
  <si>
    <t>161991,28</t>
  </si>
  <si>
    <t>1367259,85</t>
  </si>
  <si>
    <t>994873,25</t>
  </si>
  <si>
    <t>65000,00</t>
  </si>
  <si>
    <t>52000,00</t>
  </si>
  <si>
    <t>328 847,00</t>
  </si>
  <si>
    <t>324 894,33</t>
  </si>
  <si>
    <t>1500,00</t>
  </si>
  <si>
    <t>165 319,00</t>
  </si>
  <si>
    <t>10000,00</t>
  </si>
  <si>
    <t>5000,00</t>
  </si>
  <si>
    <t>к решению Думы Людиновского муниципального округа Калужской области "О внесении изменений в решение Сельской Думы сельского поселения «Деревня Манино» от 26.12.2024 № 43 «О бюджете сельского поселения «Деревня Манино» на 2025 год и плановый период 2026 и 2027 годов» (в редакции решений от 02.03.2025  № 03, от 09.07.2025 № 16, от 12.09.2025 № 18)"</t>
  </si>
  <si>
    <t xml:space="preserve">Приложение № 4         </t>
  </si>
  <si>
    <t>(в рублях)</t>
  </si>
  <si>
    <t>от 29.12.2025 № 112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</si>
</sst>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sz val="14"/>
      <color rgb="FF000000"/>
      <name val="Arial Cyr"/>
      <charset val="204"/>
    </font>
    <font>
      <b/>
      <sz val="11"/>
      <color theme="1"/>
      <name val="Cambria"/>
      <family val="1"/>
      <charset val="204"/>
      <scheme val="major"/>
    </font>
    <font>
      <sz val="10"/>
      <color rgb="FF000000"/>
      <name val="Arial Cyr"/>
      <charset val="204"/>
    </font>
    <font>
      <sz val="11"/>
      <color theme="1"/>
      <name val="Cambria"/>
      <family val="1"/>
      <charset val="204"/>
      <scheme val="maj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CCFFFF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2">
    <xf numFmtId="0" fontId="0" fillId="0" borderId="0"/>
    <xf numFmtId="0" fontId="1" fillId="0" borderId="0"/>
    <xf numFmtId="1" fontId="2" fillId="0" borderId="0"/>
    <xf numFmtId="164" fontId="3" fillId="0" borderId="2" applyBorder="0">
      <alignment wrapText="1"/>
    </xf>
    <xf numFmtId="164" fontId="4" fillId="0" borderId="1">
      <alignment wrapText="1"/>
    </xf>
    <xf numFmtId="0" fontId="8" fillId="0" borderId="3">
      <alignment horizontal="center" vertical="center" wrapText="1"/>
    </xf>
    <xf numFmtId="0" fontId="9" fillId="0" borderId="4">
      <alignment horizontal="center" vertical="center" shrinkToFit="1"/>
    </xf>
    <xf numFmtId="0" fontId="9" fillId="0" borderId="4">
      <alignment horizontal="left" vertical="top" wrapText="1"/>
    </xf>
    <xf numFmtId="4" fontId="9" fillId="3" borderId="4">
      <alignment horizontal="right" vertical="top" shrinkToFit="1"/>
    </xf>
    <xf numFmtId="4" fontId="9" fillId="0" borderId="4">
      <alignment horizontal="right" vertical="top" shrinkToFit="1"/>
    </xf>
    <xf numFmtId="0" fontId="8" fillId="0" borderId="5">
      <alignment horizontal="left"/>
    </xf>
    <xf numFmtId="4" fontId="8" fillId="5" borderId="4">
      <alignment horizontal="right" vertical="top" shrinkToFit="1"/>
    </xf>
  </cellStyleXfs>
  <cellXfs count="49">
    <xf numFmtId="0" fontId="0" fillId="0" borderId="0" xfId="0"/>
    <xf numFmtId="0" fontId="6" fillId="0" borderId="0" xfId="0" applyFont="1"/>
    <xf numFmtId="2" fontId="6" fillId="0" borderId="0" xfId="0" applyNumberFormat="1" applyFont="1"/>
    <xf numFmtId="0" fontId="10" fillId="2" borderId="4" xfId="7" quotePrefix="1" applyNumberFormat="1" applyFont="1" applyFill="1" applyProtection="1">
      <alignment horizontal="left" vertical="top" wrapText="1"/>
    </xf>
    <xf numFmtId="0" fontId="10" fillId="2" borderId="4" xfId="7" applyNumberFormat="1" applyFont="1" applyFill="1" applyProtection="1">
      <alignment horizontal="left" vertical="top" wrapText="1"/>
    </xf>
    <xf numFmtId="4" fontId="10" fillId="2" borderId="4" xfId="8" applyNumberFormat="1" applyFont="1" applyFill="1" applyProtection="1">
      <alignment horizontal="right" vertical="top" shrinkToFit="1"/>
    </xf>
    <xf numFmtId="0" fontId="10" fillId="4" borderId="4" xfId="7" quotePrefix="1" applyNumberFormat="1" applyFont="1" applyFill="1" applyProtection="1">
      <alignment horizontal="left" vertical="top" wrapText="1"/>
    </xf>
    <xf numFmtId="0" fontId="10" fillId="4" borderId="4" xfId="7" applyNumberFormat="1" applyFont="1" applyFill="1" applyProtection="1">
      <alignment horizontal="left" vertical="top" wrapText="1"/>
    </xf>
    <xf numFmtId="0" fontId="9" fillId="0" borderId="4" xfId="7" quotePrefix="1" applyNumberFormat="1" applyProtection="1">
      <alignment horizontal="left" vertical="top" wrapText="1"/>
    </xf>
    <xf numFmtId="0" fontId="9" fillId="0" borderId="4" xfId="7" applyNumberFormat="1" applyProtection="1">
      <alignment horizontal="left" vertical="top" wrapText="1"/>
    </xf>
    <xf numFmtId="4" fontId="10" fillId="4" borderId="4" xfId="8" applyNumberFormat="1" applyFont="1" applyFill="1" applyProtection="1">
      <alignment horizontal="right" vertical="top" shrinkToFit="1"/>
    </xf>
    <xf numFmtId="4" fontId="9" fillId="3" borderId="4" xfId="8" applyNumberFormat="1" applyProtection="1">
      <alignment horizontal="right" vertical="top" shrinkToFit="1"/>
    </xf>
    <xf numFmtId="0" fontId="11" fillId="0" borderId="4" xfId="7" quotePrefix="1" applyNumberFormat="1" applyFont="1" applyProtection="1">
      <alignment horizontal="left" vertical="top" wrapText="1"/>
    </xf>
    <xf numFmtId="0" fontId="8" fillId="0" borderId="5" xfId="10" applyNumberFormat="1" applyProtection="1">
      <alignment horizontal="left"/>
    </xf>
    <xf numFmtId="4" fontId="8" fillId="5" borderId="4" xfId="11" applyNumberFormat="1" applyProtection="1">
      <alignment horizontal="right" vertical="top" shrinkToFi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2" fillId="0" borderId="4" xfId="7" quotePrefix="1" applyNumberFormat="1" applyFont="1" applyProtection="1">
      <alignment horizontal="left" vertical="top" wrapText="1"/>
    </xf>
    <xf numFmtId="4" fontId="0" fillId="0" borderId="0" xfId="0" applyNumberFormat="1"/>
    <xf numFmtId="0" fontId="9" fillId="0" borderId="6" xfId="7" applyNumberFormat="1" applyFill="1" applyBorder="1" applyProtection="1">
      <alignment horizontal="left" vertical="top" wrapText="1"/>
    </xf>
    <xf numFmtId="0" fontId="12" fillId="0" borderId="4" xfId="7" applyNumberFormat="1" applyFont="1" applyProtection="1">
      <alignment horizontal="left" vertical="top" wrapText="1"/>
    </xf>
    <xf numFmtId="49" fontId="10" fillId="4" borderId="4" xfId="7" applyNumberFormat="1" applyFont="1" applyFill="1" applyProtection="1">
      <alignment horizontal="left" vertical="top" wrapText="1"/>
    </xf>
    <xf numFmtId="4" fontId="10" fillId="4" borderId="4" xfId="9" applyNumberFormat="1" applyFont="1" applyFill="1" applyProtection="1">
      <alignment horizontal="right" vertical="top" shrinkToFit="1"/>
    </xf>
    <xf numFmtId="0" fontId="13" fillId="2" borderId="4" xfId="7" quotePrefix="1" applyNumberFormat="1" applyFont="1" applyFill="1" applyProtection="1">
      <alignment horizontal="left" vertical="top" wrapText="1"/>
    </xf>
    <xf numFmtId="4" fontId="14" fillId="0" borderId="7" xfId="0" applyNumberFormat="1" applyFont="1" applyBorder="1"/>
    <xf numFmtId="0" fontId="15" fillId="0" borderId="4" xfId="7" quotePrefix="1" applyNumberFormat="1" applyFont="1" applyProtection="1">
      <alignment horizontal="left" vertical="top" wrapText="1"/>
    </xf>
    <xf numFmtId="49" fontId="9" fillId="0" borderId="4" xfId="7" quotePrefix="1" applyNumberFormat="1" applyProtection="1">
      <alignment horizontal="left" vertical="top" wrapText="1"/>
    </xf>
    <xf numFmtId="49" fontId="9" fillId="0" borderId="4" xfId="7" applyNumberFormat="1" applyProtection="1">
      <alignment horizontal="left" vertical="top" wrapText="1"/>
    </xf>
    <xf numFmtId="49" fontId="9" fillId="3" borderId="4" xfId="8" applyNumberFormat="1" applyProtection="1">
      <alignment horizontal="right" vertical="top" shrinkToFit="1"/>
    </xf>
    <xf numFmtId="0" fontId="15" fillId="0" borderId="4" xfId="7" applyNumberFormat="1" applyFont="1" applyProtection="1">
      <alignment horizontal="left" vertical="top" wrapText="1"/>
    </xf>
    <xf numFmtId="0" fontId="9" fillId="0" borderId="4" xfId="7" applyNumberFormat="1" applyAlignment="1" applyProtection="1">
      <alignment vertical="top" wrapText="1"/>
    </xf>
    <xf numFmtId="49" fontId="10" fillId="2" borderId="4" xfId="7" applyNumberFormat="1" applyFont="1" applyFill="1" applyProtection="1">
      <alignment horizontal="left" vertical="top" wrapText="1"/>
    </xf>
    <xf numFmtId="0" fontId="10" fillId="0" borderId="4" xfId="7" applyNumberFormat="1" applyFont="1" applyProtection="1">
      <alignment horizontal="left" vertical="top" wrapText="1"/>
    </xf>
    <xf numFmtId="0" fontId="10" fillId="0" borderId="4" xfId="7" applyNumberFormat="1" applyFont="1" applyAlignment="1" applyProtection="1">
      <alignment horizontal="center" vertical="top" wrapText="1"/>
    </xf>
    <xf numFmtId="49" fontId="10" fillId="0" borderId="4" xfId="7" applyNumberFormat="1" applyFont="1" applyProtection="1">
      <alignment horizontal="left" vertical="top" wrapText="1"/>
    </xf>
    <xf numFmtId="49" fontId="10" fillId="3" borderId="4" xfId="8" applyNumberFormat="1" applyFont="1" applyProtection="1">
      <alignment horizontal="right" vertical="top" shrinkToFit="1"/>
    </xf>
    <xf numFmtId="49" fontId="10" fillId="0" borderId="4" xfId="7" quotePrefix="1" applyNumberFormat="1" applyFont="1" applyProtection="1">
      <alignment horizontal="left" vertical="top" wrapText="1"/>
    </xf>
    <xf numFmtId="0" fontId="10" fillId="2" borderId="4" xfId="7" applyNumberFormat="1" applyFont="1" applyFill="1" applyAlignment="1" applyProtection="1">
      <alignment horizontal="center" vertical="top" wrapText="1"/>
    </xf>
    <xf numFmtId="0" fontId="10" fillId="4" borderId="4" xfId="7" applyNumberFormat="1" applyFont="1" applyFill="1" applyAlignment="1" applyProtection="1">
      <alignment horizontal="center" vertical="top" wrapText="1"/>
    </xf>
    <xf numFmtId="4" fontId="10" fillId="2" borderId="4" xfId="9" applyNumberFormat="1" applyFont="1" applyFill="1" applyProtection="1">
      <alignment horizontal="right" vertical="top" shrinkToFi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top" wrapText="1"/>
    </xf>
    <xf numFmtId="0" fontId="9" fillId="0" borderId="8" xfId="6" applyNumberFormat="1" applyBorder="1" applyProtection="1">
      <alignment horizontal="center" vertical="center" shrinkToFit="1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8" fillId="0" borderId="7" xfId="5" applyNumberFormat="1" applyBorder="1" applyProtection="1">
      <alignment horizontal="center" vertical="center" wrapText="1"/>
    </xf>
    <xf numFmtId="0" fontId="8" fillId="0" borderId="7" xfId="5" applyBorder="1">
      <alignment horizontal="center" vertical="center" wrapText="1"/>
    </xf>
  </cellXfs>
  <cellStyles count="12">
    <cellStyle name="st24" xfId="5"/>
    <cellStyle name="xl23" xfId="6"/>
    <cellStyle name="xl24" xfId="10"/>
    <cellStyle name="xl31" xfId="11"/>
    <cellStyle name="xl34" xfId="7"/>
    <cellStyle name="xl36" xfId="8"/>
    <cellStyle name="xl38" xfId="9"/>
    <cellStyle name="ЗГ1" xfId="4"/>
    <cellStyle name="ЗГ2" xfId="3"/>
    <cellStyle name="Обычный" xfId="0" builtinId="0"/>
    <cellStyle name="Обычный 2" xfId="1"/>
    <cellStyle name="ТЕКСТ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93;&#1086;&#1076;&#1099;%20&#1087;&#1088;&#1080;&#1083;%20&#8470;2_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5"/>
    </sheetNames>
    <sheetDataSet>
      <sheetData sheetId="0">
        <row r="6">
          <cell r="C6">
            <v>1670047.33</v>
          </cell>
        </row>
        <row r="20">
          <cell r="C20">
            <v>919250.09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5"/>
  <sheetViews>
    <sheetView tabSelected="1" zoomScaleSheetLayoutView="100" workbookViewId="0">
      <selection activeCell="D3" sqref="D3:H3"/>
    </sheetView>
  </sheetViews>
  <sheetFormatPr defaultRowHeight="15"/>
  <cols>
    <col min="1" max="1" width="46.28515625" customWidth="1"/>
    <col min="2" max="2" width="5" customWidth="1"/>
    <col min="3" max="3" width="8.140625" customWidth="1"/>
    <col min="4" max="4" width="15.28515625" customWidth="1"/>
    <col min="5" max="5" width="6.28515625" customWidth="1"/>
    <col min="6" max="8" width="15.28515625" customWidth="1"/>
    <col min="9" max="9" width="11.140625" customWidth="1"/>
    <col min="10" max="10" width="18.42578125" hidden="1" customWidth="1"/>
    <col min="11" max="11" width="13.5703125" hidden="1" customWidth="1"/>
    <col min="12" max="12" width="17.5703125" customWidth="1"/>
  </cols>
  <sheetData>
    <row r="1" spans="1:12">
      <c r="D1" s="44" t="s">
        <v>191</v>
      </c>
      <c r="E1" s="44"/>
      <c r="F1" s="44"/>
      <c r="G1" s="44"/>
      <c r="H1" s="44"/>
    </row>
    <row r="2" spans="1:12" s="1" customFormat="1" ht="93" customHeight="1">
      <c r="A2" s="15"/>
      <c r="B2" s="15"/>
      <c r="C2" s="15"/>
      <c r="D2" s="45" t="s">
        <v>190</v>
      </c>
      <c r="E2" s="45"/>
      <c r="F2" s="45"/>
      <c r="G2" s="45"/>
      <c r="H2" s="45"/>
      <c r="I2" s="15"/>
      <c r="J2" s="2"/>
      <c r="K2" s="2"/>
      <c r="L2" s="2"/>
    </row>
    <row r="3" spans="1:12" s="1" customFormat="1" ht="17.25" customHeight="1">
      <c r="A3" s="40"/>
      <c r="B3" s="40"/>
      <c r="C3" s="40"/>
      <c r="D3" s="45" t="s">
        <v>193</v>
      </c>
      <c r="E3" s="45"/>
      <c r="F3" s="45"/>
      <c r="G3" s="45"/>
      <c r="H3" s="45"/>
      <c r="I3" s="15"/>
      <c r="J3" s="2"/>
      <c r="K3" s="2"/>
      <c r="L3" s="2"/>
    </row>
    <row r="4" spans="1:12" s="1" customFormat="1" ht="8.25" customHeight="1">
      <c r="A4" s="40"/>
      <c r="B4" s="40"/>
      <c r="C4" s="40"/>
      <c r="D4" s="40"/>
      <c r="E4" s="40"/>
      <c r="F4" s="40"/>
      <c r="G4" s="40"/>
      <c r="H4" s="40"/>
      <c r="I4" s="15"/>
      <c r="J4" s="2"/>
      <c r="K4" s="2"/>
      <c r="L4" s="2"/>
    </row>
    <row r="5" spans="1:12" s="1" customFormat="1" ht="33.75" customHeight="1">
      <c r="A5" s="46" t="s">
        <v>94</v>
      </c>
      <c r="B5" s="46"/>
      <c r="C5" s="46"/>
      <c r="D5" s="46"/>
      <c r="E5" s="46"/>
      <c r="F5" s="46"/>
      <c r="G5" s="46"/>
      <c r="H5" s="46"/>
      <c r="I5" s="16"/>
      <c r="J5" s="2"/>
      <c r="K5" s="2"/>
      <c r="L5" s="2"/>
    </row>
    <row r="6" spans="1:12" s="1" customFormat="1" ht="15.75" customHeight="1">
      <c r="A6" s="41"/>
      <c r="B6" s="41"/>
      <c r="C6" s="41"/>
      <c r="D6" s="41"/>
      <c r="E6" s="41"/>
      <c r="F6" s="41"/>
      <c r="G6" s="41"/>
      <c r="H6" s="42" t="s">
        <v>192</v>
      </c>
      <c r="I6" s="16"/>
      <c r="J6" s="2"/>
      <c r="K6" s="2"/>
      <c r="L6" s="2"/>
    </row>
    <row r="7" spans="1:12" ht="15" customHeight="1">
      <c r="A7" s="47" t="s">
        <v>0</v>
      </c>
      <c r="B7" s="47" t="s">
        <v>28</v>
      </c>
      <c r="C7" s="47" t="s">
        <v>29</v>
      </c>
      <c r="D7" s="47" t="s">
        <v>30</v>
      </c>
      <c r="E7" s="47" t="s">
        <v>31</v>
      </c>
      <c r="F7" s="47" t="s">
        <v>33</v>
      </c>
      <c r="G7" s="47" t="s">
        <v>121</v>
      </c>
      <c r="H7" s="47" t="s">
        <v>120</v>
      </c>
    </row>
    <row r="8" spans="1:12" ht="39.75" customHeight="1">
      <c r="A8" s="48"/>
      <c r="B8" s="48"/>
      <c r="C8" s="48"/>
      <c r="D8" s="47"/>
      <c r="E8" s="48"/>
      <c r="F8" s="48"/>
      <c r="G8" s="48"/>
      <c r="H8" s="48"/>
    </row>
    <row r="9" spans="1:12">
      <c r="A9" s="43">
        <v>1</v>
      </c>
      <c r="B9" s="43">
        <v>2</v>
      </c>
      <c r="C9" s="43">
        <v>3</v>
      </c>
      <c r="D9" s="43">
        <v>4</v>
      </c>
      <c r="E9" s="43">
        <v>5</v>
      </c>
      <c r="F9" s="43">
        <v>6</v>
      </c>
      <c r="G9" s="43">
        <v>7</v>
      </c>
      <c r="H9" s="43">
        <v>8</v>
      </c>
    </row>
    <row r="10" spans="1:12" ht="25.5">
      <c r="A10" s="3" t="s">
        <v>32</v>
      </c>
      <c r="B10" s="3" t="s">
        <v>1</v>
      </c>
      <c r="C10" s="4"/>
      <c r="D10" s="4"/>
      <c r="E10" s="4"/>
      <c r="F10" s="5">
        <v>21334211.710000001</v>
      </c>
      <c r="G10" s="5">
        <f>H10-F10</f>
        <v>-423825.44999999925</v>
      </c>
      <c r="H10" s="5">
        <v>20910386.260000002</v>
      </c>
      <c r="J10" s="18"/>
      <c r="L10" s="24"/>
    </row>
    <row r="11" spans="1:12">
      <c r="A11" s="4" t="s">
        <v>100</v>
      </c>
      <c r="B11" s="3" t="s">
        <v>1</v>
      </c>
      <c r="C11" s="31" t="s">
        <v>146</v>
      </c>
      <c r="D11" s="4"/>
      <c r="E11" s="4"/>
      <c r="F11" s="5">
        <v>5581240.7800000003</v>
      </c>
      <c r="G11" s="5">
        <f>H11-F11</f>
        <v>-302473.08999999985</v>
      </c>
      <c r="H11" s="5">
        <v>5278767.6900000004</v>
      </c>
      <c r="J11" s="18"/>
    </row>
    <row r="12" spans="1:12" ht="51">
      <c r="A12" s="6" t="s">
        <v>34</v>
      </c>
      <c r="B12" s="6" t="s">
        <v>1</v>
      </c>
      <c r="C12" s="6" t="s">
        <v>35</v>
      </c>
      <c r="D12" s="7"/>
      <c r="E12" s="7"/>
      <c r="F12" s="10">
        <v>126000</v>
      </c>
      <c r="G12" s="10">
        <f>H12-F12</f>
        <v>-3738</v>
      </c>
      <c r="H12" s="10">
        <f t="shared" ref="H12:H13" si="0">H13</f>
        <v>122262</v>
      </c>
      <c r="J12">
        <f>'[1]2025'!$C$29</f>
        <v>0</v>
      </c>
      <c r="K12" s="18" t="e">
        <f>J12-#REF!</f>
        <v>#REF!</v>
      </c>
      <c r="L12" s="18"/>
    </row>
    <row r="13" spans="1:12" ht="25.5">
      <c r="A13" s="8" t="s">
        <v>36</v>
      </c>
      <c r="B13" s="8" t="s">
        <v>1</v>
      </c>
      <c r="C13" s="8" t="s">
        <v>35</v>
      </c>
      <c r="D13" s="8" t="s">
        <v>4</v>
      </c>
      <c r="E13" s="9"/>
      <c r="F13" s="11">
        <v>126000</v>
      </c>
      <c r="G13" s="11">
        <f>H13-F13</f>
        <v>-3738</v>
      </c>
      <c r="H13" s="11">
        <f t="shared" si="0"/>
        <v>122262</v>
      </c>
    </row>
    <row r="14" spans="1:12" ht="63.75">
      <c r="A14" s="17" t="s">
        <v>37</v>
      </c>
      <c r="B14" s="8" t="s">
        <v>1</v>
      </c>
      <c r="C14" s="8" t="s">
        <v>35</v>
      </c>
      <c r="D14" s="8" t="s">
        <v>4</v>
      </c>
      <c r="E14" s="8" t="s">
        <v>38</v>
      </c>
      <c r="F14" s="11">
        <v>126000</v>
      </c>
      <c r="G14" s="11">
        <f t="shared" ref="G14:G77" si="1">H14-F14</f>
        <v>-3738</v>
      </c>
      <c r="H14" s="11">
        <v>122262</v>
      </c>
      <c r="J14" s="18" t="e">
        <f>#REF!+#REF!+#REF!+#REF!</f>
        <v>#REF!</v>
      </c>
      <c r="K14" s="18" t="e">
        <f>K12-K13</f>
        <v>#REF!</v>
      </c>
    </row>
    <row r="15" spans="1:12" ht="63.75">
      <c r="A15" s="6" t="s">
        <v>39</v>
      </c>
      <c r="B15" s="6" t="s">
        <v>1</v>
      </c>
      <c r="C15" s="6" t="s">
        <v>40</v>
      </c>
      <c r="D15" s="7"/>
      <c r="E15" s="7"/>
      <c r="F15" s="10">
        <v>5302824.78</v>
      </c>
      <c r="G15" s="11">
        <f t="shared" si="1"/>
        <v>-298735.08999999985</v>
      </c>
      <c r="H15" s="10">
        <v>5004089.6900000004</v>
      </c>
      <c r="J15" t="s">
        <v>95</v>
      </c>
      <c r="K15" s="18">
        <f>'[1]2025'!$C$6+'[1]2025'!$C$20</f>
        <v>2589297.42</v>
      </c>
    </row>
    <row r="16" spans="1:12">
      <c r="A16" s="8" t="s">
        <v>41</v>
      </c>
      <c r="B16" s="8" t="s">
        <v>1</v>
      </c>
      <c r="C16" s="8" t="s">
        <v>40</v>
      </c>
      <c r="D16" s="8" t="s">
        <v>127</v>
      </c>
      <c r="E16" s="9"/>
      <c r="F16" s="11">
        <v>5302824.78</v>
      </c>
      <c r="G16" s="11">
        <f t="shared" si="1"/>
        <v>-298735.08999999985</v>
      </c>
      <c r="H16" s="11">
        <v>5004089.6900000004</v>
      </c>
      <c r="J16" t="s">
        <v>96</v>
      </c>
      <c r="K16" s="18">
        <f>K15*57/100</f>
        <v>1475899.5293999999</v>
      </c>
    </row>
    <row r="17" spans="1:12">
      <c r="A17" s="30" t="s">
        <v>140</v>
      </c>
      <c r="B17" s="27" t="s">
        <v>1</v>
      </c>
      <c r="C17" s="27" t="s">
        <v>40</v>
      </c>
      <c r="D17" s="27" t="s">
        <v>5</v>
      </c>
      <c r="E17" s="27"/>
      <c r="F17" s="28" t="s">
        <v>176</v>
      </c>
      <c r="G17" s="11">
        <f t="shared" si="1"/>
        <v>-165735.09000000008</v>
      </c>
      <c r="H17" s="28" t="s">
        <v>168</v>
      </c>
      <c r="K17" s="18"/>
    </row>
    <row r="18" spans="1:12">
      <c r="A18" s="17" t="s">
        <v>42</v>
      </c>
      <c r="B18" s="8" t="s">
        <v>1</v>
      </c>
      <c r="C18" s="8" t="s">
        <v>40</v>
      </c>
      <c r="D18" s="8" t="s">
        <v>5</v>
      </c>
      <c r="E18" s="8" t="s">
        <v>2</v>
      </c>
      <c r="F18" s="11">
        <v>937388.5</v>
      </c>
      <c r="G18" s="11">
        <f t="shared" si="1"/>
        <v>37360.380000000005</v>
      </c>
      <c r="H18" s="11">
        <v>974748.88</v>
      </c>
      <c r="J18" s="19" t="s">
        <v>97</v>
      </c>
      <c r="K18" s="18" t="e">
        <f>K16-J14</f>
        <v>#REF!</v>
      </c>
    </row>
    <row r="19" spans="1:12">
      <c r="A19" s="20" t="s">
        <v>98</v>
      </c>
      <c r="B19" s="8" t="s">
        <v>1</v>
      </c>
      <c r="C19" s="8" t="s">
        <v>40</v>
      </c>
      <c r="D19" s="8" t="s">
        <v>5</v>
      </c>
      <c r="E19" s="8">
        <v>244</v>
      </c>
      <c r="F19" s="11">
        <v>98074</v>
      </c>
      <c r="G19" s="11">
        <f t="shared" si="1"/>
        <v>-79095</v>
      </c>
      <c r="H19" s="11">
        <v>18979</v>
      </c>
      <c r="L19" s="18"/>
    </row>
    <row r="20" spans="1:12">
      <c r="A20" s="17" t="s">
        <v>43</v>
      </c>
      <c r="B20" s="8" t="s">
        <v>1</v>
      </c>
      <c r="C20" s="8" t="s">
        <v>40</v>
      </c>
      <c r="D20" s="8" t="s">
        <v>5</v>
      </c>
      <c r="E20" s="8" t="s">
        <v>27</v>
      </c>
      <c r="F20" s="11">
        <v>461070.47</v>
      </c>
      <c r="G20" s="11">
        <f t="shared" si="1"/>
        <v>-124000.46999999997</v>
      </c>
      <c r="H20" s="11">
        <v>337070</v>
      </c>
      <c r="I20" s="18"/>
    </row>
    <row r="21" spans="1:12">
      <c r="A21" s="17" t="s">
        <v>44</v>
      </c>
      <c r="B21" s="8" t="s">
        <v>1</v>
      </c>
      <c r="C21" s="8" t="s">
        <v>40</v>
      </c>
      <c r="D21" s="8" t="s">
        <v>5</v>
      </c>
      <c r="E21" s="8" t="s">
        <v>24</v>
      </c>
      <c r="F21" s="11">
        <v>5000</v>
      </c>
      <c r="G21" s="11">
        <f t="shared" si="1"/>
        <v>1734.62</v>
      </c>
      <c r="H21" s="11">
        <v>6734.62</v>
      </c>
    </row>
    <row r="22" spans="1:12" ht="25.5">
      <c r="A22" s="8" t="s">
        <v>45</v>
      </c>
      <c r="B22" s="8" t="s">
        <v>1</v>
      </c>
      <c r="C22" s="8" t="s">
        <v>40</v>
      </c>
      <c r="D22" s="8" t="s">
        <v>19</v>
      </c>
      <c r="E22" s="9"/>
      <c r="F22" s="11">
        <v>1090233</v>
      </c>
      <c r="G22" s="11">
        <f t="shared" si="1"/>
        <v>151032</v>
      </c>
      <c r="H22" s="11">
        <f>H23+H24</f>
        <v>1241265</v>
      </c>
    </row>
    <row r="23" spans="1:12" ht="25.5">
      <c r="A23" s="17" t="s">
        <v>46</v>
      </c>
      <c r="B23" s="8" t="s">
        <v>1</v>
      </c>
      <c r="C23" s="8" t="s">
        <v>40</v>
      </c>
      <c r="D23" s="8" t="s">
        <v>19</v>
      </c>
      <c r="E23" s="8" t="s">
        <v>15</v>
      </c>
      <c r="F23" s="11">
        <v>837352</v>
      </c>
      <c r="G23" s="11">
        <f t="shared" si="1"/>
        <v>116000</v>
      </c>
      <c r="H23" s="11">
        <v>953352</v>
      </c>
    </row>
    <row r="24" spans="1:12" ht="51">
      <c r="A24" s="17" t="s">
        <v>47</v>
      </c>
      <c r="B24" s="8" t="s">
        <v>1</v>
      </c>
      <c r="C24" s="8" t="s">
        <v>40</v>
      </c>
      <c r="D24" s="8" t="s">
        <v>19</v>
      </c>
      <c r="E24" s="8" t="s">
        <v>16</v>
      </c>
      <c r="F24" s="11">
        <v>252881</v>
      </c>
      <c r="G24" s="11">
        <f t="shared" si="1"/>
        <v>35032</v>
      </c>
      <c r="H24" s="11">
        <v>287913</v>
      </c>
    </row>
    <row r="25" spans="1:12">
      <c r="A25" s="8" t="s">
        <v>48</v>
      </c>
      <c r="B25" s="8" t="s">
        <v>1</v>
      </c>
      <c r="C25" s="8" t="s">
        <v>40</v>
      </c>
      <c r="D25" s="8" t="s">
        <v>20</v>
      </c>
      <c r="E25" s="9"/>
      <c r="F25" s="11">
        <v>1976204.81</v>
      </c>
      <c r="G25" s="11">
        <f t="shared" si="1"/>
        <v>0</v>
      </c>
      <c r="H25" s="11">
        <f>H26+H27</f>
        <v>1976204.81</v>
      </c>
    </row>
    <row r="26" spans="1:12" ht="25.5">
      <c r="A26" s="17" t="s">
        <v>46</v>
      </c>
      <c r="B26" s="8" t="s">
        <v>1</v>
      </c>
      <c r="C26" s="8" t="s">
        <v>40</v>
      </c>
      <c r="D26" s="8" t="s">
        <v>20</v>
      </c>
      <c r="E26" s="8" t="s">
        <v>15</v>
      </c>
      <c r="F26" s="11">
        <v>1517822.81</v>
      </c>
      <c r="G26" s="11">
        <f t="shared" si="1"/>
        <v>0</v>
      </c>
      <c r="H26" s="11">
        <v>1517822.81</v>
      </c>
    </row>
    <row r="27" spans="1:12" ht="51">
      <c r="A27" s="17" t="s">
        <v>47</v>
      </c>
      <c r="B27" s="8" t="s">
        <v>1</v>
      </c>
      <c r="C27" s="8" t="s">
        <v>40</v>
      </c>
      <c r="D27" s="8" t="s">
        <v>20</v>
      </c>
      <c r="E27" s="8" t="s">
        <v>16</v>
      </c>
      <c r="F27" s="11">
        <v>458382</v>
      </c>
      <c r="G27" s="11">
        <f t="shared" si="1"/>
        <v>0</v>
      </c>
      <c r="H27" s="11">
        <v>458382</v>
      </c>
    </row>
    <row r="28" spans="1:12" ht="38.25">
      <c r="A28" s="8" t="s">
        <v>49</v>
      </c>
      <c r="B28" s="8" t="s">
        <v>1</v>
      </c>
      <c r="C28" s="8" t="s">
        <v>40</v>
      </c>
      <c r="D28" s="8" t="s">
        <v>6</v>
      </c>
      <c r="E28" s="9"/>
      <c r="F28" s="11">
        <v>734854</v>
      </c>
      <c r="G28" s="11">
        <f t="shared" si="1"/>
        <v>-284032</v>
      </c>
      <c r="H28" s="11">
        <f>H29+H30</f>
        <v>450822</v>
      </c>
    </row>
    <row r="29" spans="1:12" ht="25.5">
      <c r="A29" s="17" t="s">
        <v>46</v>
      </c>
      <c r="B29" s="8" t="s">
        <v>1</v>
      </c>
      <c r="C29" s="8" t="s">
        <v>40</v>
      </c>
      <c r="D29" s="8" t="s">
        <v>6</v>
      </c>
      <c r="E29" s="8" t="s">
        <v>15</v>
      </c>
      <c r="F29" s="11">
        <v>564404</v>
      </c>
      <c r="G29" s="11">
        <f t="shared" si="1"/>
        <v>-201000</v>
      </c>
      <c r="H29" s="11">
        <v>363404</v>
      </c>
    </row>
    <row r="30" spans="1:12" ht="51">
      <c r="A30" s="17" t="s">
        <v>47</v>
      </c>
      <c r="B30" s="8" t="s">
        <v>1</v>
      </c>
      <c r="C30" s="8" t="s">
        <v>40</v>
      </c>
      <c r="D30" s="8" t="s">
        <v>6</v>
      </c>
      <c r="E30" s="8" t="s">
        <v>16</v>
      </c>
      <c r="F30" s="11">
        <v>170450</v>
      </c>
      <c r="G30" s="11">
        <f t="shared" si="1"/>
        <v>-83032</v>
      </c>
      <c r="H30" s="11">
        <v>87418</v>
      </c>
    </row>
    <row r="31" spans="1:12">
      <c r="A31" s="6" t="s">
        <v>50</v>
      </c>
      <c r="B31" s="6" t="s">
        <v>1</v>
      </c>
      <c r="C31" s="6" t="s">
        <v>51</v>
      </c>
      <c r="D31" s="7"/>
      <c r="E31" s="7"/>
      <c r="F31" s="10">
        <v>30000</v>
      </c>
      <c r="G31" s="11">
        <f t="shared" si="1"/>
        <v>0</v>
      </c>
      <c r="H31" s="10">
        <f t="shared" ref="H31:H32" si="2">H32</f>
        <v>30000</v>
      </c>
    </row>
    <row r="32" spans="1:12" ht="25.5">
      <c r="A32" s="8" t="s">
        <v>52</v>
      </c>
      <c r="B32" s="8" t="s">
        <v>1</v>
      </c>
      <c r="C32" s="8" t="s">
        <v>51</v>
      </c>
      <c r="D32" s="8" t="s">
        <v>7</v>
      </c>
      <c r="E32" s="9"/>
      <c r="F32" s="11">
        <v>30000</v>
      </c>
      <c r="G32" s="11">
        <f t="shared" si="1"/>
        <v>0</v>
      </c>
      <c r="H32" s="11">
        <f t="shared" si="2"/>
        <v>30000</v>
      </c>
    </row>
    <row r="33" spans="1:12">
      <c r="A33" s="17" t="s">
        <v>53</v>
      </c>
      <c r="B33" s="8" t="s">
        <v>1</v>
      </c>
      <c r="C33" s="8" t="s">
        <v>51</v>
      </c>
      <c r="D33" s="8" t="s">
        <v>7</v>
      </c>
      <c r="E33" s="8" t="s">
        <v>54</v>
      </c>
      <c r="F33" s="11">
        <v>30000</v>
      </c>
      <c r="G33" s="11">
        <f t="shared" si="1"/>
        <v>0</v>
      </c>
      <c r="H33" s="11">
        <v>30000</v>
      </c>
    </row>
    <row r="34" spans="1:12">
      <c r="A34" s="6" t="s">
        <v>55</v>
      </c>
      <c r="B34" s="6" t="s">
        <v>1</v>
      </c>
      <c r="C34" s="6" t="s">
        <v>56</v>
      </c>
      <c r="D34" s="7"/>
      <c r="E34" s="7"/>
      <c r="F34" s="10">
        <v>122416</v>
      </c>
      <c r="G34" s="11">
        <f t="shared" si="1"/>
        <v>0</v>
      </c>
      <c r="H34" s="10">
        <f t="shared" ref="H34" si="3">H35</f>
        <v>122416</v>
      </c>
    </row>
    <row r="35" spans="1:12" ht="25.5">
      <c r="A35" s="8" t="s">
        <v>57</v>
      </c>
      <c r="B35" s="8" t="s">
        <v>1</v>
      </c>
      <c r="C35" s="8" t="s">
        <v>56</v>
      </c>
      <c r="D35" s="8" t="s">
        <v>8</v>
      </c>
      <c r="E35" s="9"/>
      <c r="F35" s="11">
        <v>122416</v>
      </c>
      <c r="G35" s="11">
        <f t="shared" si="1"/>
        <v>0</v>
      </c>
      <c r="H35" s="11">
        <v>122416</v>
      </c>
    </row>
    <row r="36" spans="1:12">
      <c r="A36" s="17" t="s">
        <v>42</v>
      </c>
      <c r="B36" s="8" t="s">
        <v>1</v>
      </c>
      <c r="C36" s="8" t="s">
        <v>56</v>
      </c>
      <c r="D36" s="8" t="s">
        <v>8</v>
      </c>
      <c r="E36" s="8" t="s">
        <v>2</v>
      </c>
      <c r="F36" s="11">
        <v>120000</v>
      </c>
      <c r="G36" s="11">
        <f t="shared" si="1"/>
        <v>0</v>
      </c>
      <c r="H36" s="11">
        <v>120000</v>
      </c>
    </row>
    <row r="37" spans="1:12">
      <c r="A37" s="20" t="s">
        <v>144</v>
      </c>
      <c r="B37" s="27" t="s">
        <v>1</v>
      </c>
      <c r="C37" s="27" t="s">
        <v>128</v>
      </c>
      <c r="D37" s="27" t="s">
        <v>8</v>
      </c>
      <c r="E37" s="27" t="s">
        <v>24</v>
      </c>
      <c r="F37" s="28" t="s">
        <v>129</v>
      </c>
      <c r="G37" s="11">
        <f t="shared" si="1"/>
        <v>0</v>
      </c>
      <c r="H37" s="28" t="s">
        <v>129</v>
      </c>
    </row>
    <row r="38" spans="1:12">
      <c r="A38" s="33" t="s">
        <v>147</v>
      </c>
      <c r="B38" s="34" t="s">
        <v>1</v>
      </c>
      <c r="C38" s="34" t="s">
        <v>148</v>
      </c>
      <c r="D38" s="34"/>
      <c r="E38" s="34"/>
      <c r="F38" s="35" t="s">
        <v>149</v>
      </c>
      <c r="G38" s="11">
        <f t="shared" si="1"/>
        <v>1117</v>
      </c>
      <c r="H38" s="35" t="s">
        <v>187</v>
      </c>
    </row>
    <row r="39" spans="1:12" ht="25.5">
      <c r="A39" s="6" t="s">
        <v>58</v>
      </c>
      <c r="B39" s="6" t="s">
        <v>1</v>
      </c>
      <c r="C39" s="6" t="s">
        <v>59</v>
      </c>
      <c r="D39" s="7"/>
      <c r="E39" s="7"/>
      <c r="F39" s="10">
        <v>164202</v>
      </c>
      <c r="G39" s="11">
        <f t="shared" si="1"/>
        <v>1117</v>
      </c>
      <c r="H39" s="10">
        <f>H40</f>
        <v>165319</v>
      </c>
    </row>
    <row r="40" spans="1:12" ht="38.25">
      <c r="A40" s="8" t="s">
        <v>60</v>
      </c>
      <c r="B40" s="8" t="s">
        <v>1</v>
      </c>
      <c r="C40" s="8" t="s">
        <v>59</v>
      </c>
      <c r="D40" s="8" t="s">
        <v>9</v>
      </c>
      <c r="E40" s="9"/>
      <c r="F40" s="11">
        <v>164202</v>
      </c>
      <c r="G40" s="11">
        <f t="shared" si="1"/>
        <v>1117</v>
      </c>
      <c r="H40" s="11">
        <f>H41+H42+H43+H44</f>
        <v>165319</v>
      </c>
    </row>
    <row r="41" spans="1:12" ht="25.5">
      <c r="A41" s="17" t="s">
        <v>46</v>
      </c>
      <c r="B41" s="8" t="s">
        <v>1</v>
      </c>
      <c r="C41" s="8" t="s">
        <v>59</v>
      </c>
      <c r="D41" s="8" t="s">
        <v>9</v>
      </c>
      <c r="E41" s="8" t="s">
        <v>15</v>
      </c>
      <c r="F41" s="11">
        <v>84678</v>
      </c>
      <c r="G41" s="11">
        <f t="shared" si="1"/>
        <v>859.80000000000291</v>
      </c>
      <c r="H41" s="11">
        <v>85537.8</v>
      </c>
    </row>
    <row r="42" spans="1:12" ht="51">
      <c r="A42" s="17" t="s">
        <v>47</v>
      </c>
      <c r="B42" s="8" t="s">
        <v>1</v>
      </c>
      <c r="C42" s="8" t="s">
        <v>59</v>
      </c>
      <c r="D42" s="8" t="s">
        <v>9</v>
      </c>
      <c r="E42" s="8" t="s">
        <v>16</v>
      </c>
      <c r="F42" s="11">
        <v>25573</v>
      </c>
      <c r="G42" s="11">
        <f t="shared" si="1"/>
        <v>257.20000000000073</v>
      </c>
      <c r="H42" s="11">
        <v>25830.2</v>
      </c>
    </row>
    <row r="43" spans="1:12">
      <c r="A43" s="17" t="s">
        <v>42</v>
      </c>
      <c r="B43" s="8" t="s">
        <v>1</v>
      </c>
      <c r="C43" s="8" t="s">
        <v>59</v>
      </c>
      <c r="D43" s="8" t="s">
        <v>9</v>
      </c>
      <c r="E43" s="8" t="s">
        <v>2</v>
      </c>
      <c r="F43" s="11">
        <v>40000</v>
      </c>
      <c r="G43" s="11">
        <f t="shared" si="1"/>
        <v>0</v>
      </c>
      <c r="H43" s="11">
        <v>40000</v>
      </c>
    </row>
    <row r="44" spans="1:12">
      <c r="A44" s="17" t="s">
        <v>43</v>
      </c>
      <c r="B44" s="8" t="s">
        <v>1</v>
      </c>
      <c r="C44" s="8" t="s">
        <v>59</v>
      </c>
      <c r="D44" s="8" t="s">
        <v>9</v>
      </c>
      <c r="E44" s="8" t="s">
        <v>27</v>
      </c>
      <c r="F44" s="11">
        <v>13951</v>
      </c>
      <c r="G44" s="11">
        <f t="shared" si="1"/>
        <v>0</v>
      </c>
      <c r="H44" s="11">
        <v>13951</v>
      </c>
      <c r="L44" s="18"/>
    </row>
    <row r="45" spans="1:12" ht="25.5">
      <c r="A45" s="32" t="s">
        <v>150</v>
      </c>
      <c r="B45" s="34" t="s">
        <v>1</v>
      </c>
      <c r="C45" s="34" t="s">
        <v>152</v>
      </c>
      <c r="D45" s="36"/>
      <c r="E45" s="36"/>
      <c r="F45" s="35" t="s">
        <v>177</v>
      </c>
      <c r="G45" s="11">
        <f t="shared" si="1"/>
        <v>-24000</v>
      </c>
      <c r="H45" s="35" t="s">
        <v>169</v>
      </c>
      <c r="L45" s="18"/>
    </row>
    <row r="46" spans="1:12" ht="38.25">
      <c r="A46" s="7" t="s">
        <v>151</v>
      </c>
      <c r="B46" s="6" t="s">
        <v>1</v>
      </c>
      <c r="C46" s="6" t="s">
        <v>61</v>
      </c>
      <c r="D46" s="7"/>
      <c r="E46" s="7"/>
      <c r="F46" s="10">
        <v>678000</v>
      </c>
      <c r="G46" s="11">
        <f t="shared" si="1"/>
        <v>-24000</v>
      </c>
      <c r="H46" s="10">
        <v>654000</v>
      </c>
    </row>
    <row r="47" spans="1:12" ht="25.5">
      <c r="A47" s="8" t="s">
        <v>62</v>
      </c>
      <c r="B47" s="8" t="s">
        <v>1</v>
      </c>
      <c r="C47" s="8" t="s">
        <v>61</v>
      </c>
      <c r="D47" s="8" t="s">
        <v>63</v>
      </c>
      <c r="E47" s="9"/>
      <c r="F47" s="11">
        <v>452000</v>
      </c>
      <c r="G47" s="11">
        <f t="shared" si="1"/>
        <v>2584</v>
      </c>
      <c r="H47" s="11">
        <f>H48</f>
        <v>454584</v>
      </c>
    </row>
    <row r="48" spans="1:12">
      <c r="A48" s="17" t="s">
        <v>42</v>
      </c>
      <c r="B48" s="8" t="s">
        <v>1</v>
      </c>
      <c r="C48" s="8" t="s">
        <v>61</v>
      </c>
      <c r="D48" s="8" t="s">
        <v>63</v>
      </c>
      <c r="E48" s="8" t="s">
        <v>2</v>
      </c>
      <c r="F48" s="11">
        <v>452000</v>
      </c>
      <c r="G48" s="11">
        <f t="shared" si="1"/>
        <v>2584</v>
      </c>
      <c r="H48" s="11">
        <v>454584</v>
      </c>
    </row>
    <row r="49" spans="1:8">
      <c r="A49" s="8" t="s">
        <v>64</v>
      </c>
      <c r="B49" s="8" t="s">
        <v>1</v>
      </c>
      <c r="C49" s="8" t="s">
        <v>61</v>
      </c>
      <c r="D49" s="8" t="s">
        <v>10</v>
      </c>
      <c r="E49" s="9"/>
      <c r="F49" s="11">
        <v>190000</v>
      </c>
      <c r="G49" s="11">
        <f t="shared" si="1"/>
        <v>-16584</v>
      </c>
      <c r="H49" s="11">
        <v>173416</v>
      </c>
    </row>
    <row r="50" spans="1:8">
      <c r="A50" s="17" t="s">
        <v>42</v>
      </c>
      <c r="B50" s="8" t="s">
        <v>1</v>
      </c>
      <c r="C50" s="8" t="s">
        <v>61</v>
      </c>
      <c r="D50" s="8" t="s">
        <v>10</v>
      </c>
      <c r="E50" s="8" t="s">
        <v>2</v>
      </c>
      <c r="F50" s="11">
        <v>190000</v>
      </c>
      <c r="G50" s="11">
        <f t="shared" si="1"/>
        <v>-16584</v>
      </c>
      <c r="H50" s="11">
        <v>173416</v>
      </c>
    </row>
    <row r="51" spans="1:8" ht="25.5">
      <c r="A51" s="8" t="s">
        <v>65</v>
      </c>
      <c r="B51" s="8" t="s">
        <v>1</v>
      </c>
      <c r="C51" s="8" t="s">
        <v>61</v>
      </c>
      <c r="D51" s="8" t="s">
        <v>21</v>
      </c>
      <c r="E51" s="9"/>
      <c r="F51" s="11">
        <v>36000</v>
      </c>
      <c r="G51" s="11">
        <f t="shared" si="1"/>
        <v>-10000</v>
      </c>
      <c r="H51" s="11">
        <v>26000</v>
      </c>
    </row>
    <row r="52" spans="1:8">
      <c r="A52" s="17" t="s">
        <v>42</v>
      </c>
      <c r="B52" s="8" t="s">
        <v>1</v>
      </c>
      <c r="C52" s="8" t="s">
        <v>61</v>
      </c>
      <c r="D52" s="8" t="s">
        <v>21</v>
      </c>
      <c r="E52" s="8" t="s">
        <v>2</v>
      </c>
      <c r="F52" s="11">
        <v>36000</v>
      </c>
      <c r="G52" s="11">
        <f t="shared" si="1"/>
        <v>-10000</v>
      </c>
      <c r="H52" s="11">
        <v>26000</v>
      </c>
    </row>
    <row r="53" spans="1:8">
      <c r="A53" s="33" t="s">
        <v>153</v>
      </c>
      <c r="B53" s="34" t="s">
        <v>1</v>
      </c>
      <c r="C53" s="34" t="s">
        <v>154</v>
      </c>
      <c r="D53" s="36"/>
      <c r="E53" s="36"/>
      <c r="F53" s="35" t="s">
        <v>178</v>
      </c>
      <c r="G53" s="11">
        <f t="shared" si="1"/>
        <v>0</v>
      </c>
      <c r="H53" s="35" t="s">
        <v>175</v>
      </c>
    </row>
    <row r="54" spans="1:8">
      <c r="A54" s="6" t="s">
        <v>108</v>
      </c>
      <c r="B54" s="6" t="s">
        <v>1</v>
      </c>
      <c r="C54" s="6" t="s">
        <v>102</v>
      </c>
      <c r="D54" s="7"/>
      <c r="E54" s="7"/>
      <c r="F54" s="10">
        <v>3523000</v>
      </c>
      <c r="G54" s="11">
        <f t="shared" si="1"/>
        <v>0</v>
      </c>
      <c r="H54" s="10">
        <v>3523000</v>
      </c>
    </row>
    <row r="55" spans="1:8" ht="25.5">
      <c r="A55" s="8" t="s">
        <v>101</v>
      </c>
      <c r="B55" s="8" t="s">
        <v>1</v>
      </c>
      <c r="C55" s="8" t="s">
        <v>102</v>
      </c>
      <c r="D55" s="8" t="s">
        <v>103</v>
      </c>
      <c r="E55" s="9"/>
      <c r="F55" s="11">
        <v>502000</v>
      </c>
      <c r="G55" s="11">
        <f t="shared" si="1"/>
        <v>0</v>
      </c>
      <c r="H55" s="11">
        <v>502000</v>
      </c>
    </row>
    <row r="56" spans="1:8">
      <c r="A56" s="17" t="s">
        <v>42</v>
      </c>
      <c r="B56" s="8" t="s">
        <v>1</v>
      </c>
      <c r="C56" s="8" t="s">
        <v>102</v>
      </c>
      <c r="D56" s="8" t="s">
        <v>103</v>
      </c>
      <c r="E56" s="8" t="s">
        <v>2</v>
      </c>
      <c r="F56" s="11">
        <v>502000</v>
      </c>
      <c r="G56" s="11">
        <f t="shared" si="1"/>
        <v>0</v>
      </c>
      <c r="H56" s="11">
        <v>502000</v>
      </c>
    </row>
    <row r="57" spans="1:8" ht="25.5">
      <c r="A57" s="8" t="s">
        <v>104</v>
      </c>
      <c r="B57" s="8" t="s">
        <v>1</v>
      </c>
      <c r="C57" s="8" t="s">
        <v>102</v>
      </c>
      <c r="D57" s="8" t="s">
        <v>105</v>
      </c>
      <c r="E57" s="9"/>
      <c r="F57" s="11">
        <v>98000</v>
      </c>
      <c r="G57" s="11">
        <f t="shared" si="1"/>
        <v>0</v>
      </c>
      <c r="H57" s="11">
        <f>H58</f>
        <v>98000</v>
      </c>
    </row>
    <row r="58" spans="1:8">
      <c r="A58" s="17" t="s">
        <v>42</v>
      </c>
      <c r="B58" s="8" t="s">
        <v>1</v>
      </c>
      <c r="C58" s="8" t="s">
        <v>102</v>
      </c>
      <c r="D58" s="8" t="s">
        <v>105</v>
      </c>
      <c r="E58" s="8" t="s">
        <v>2</v>
      </c>
      <c r="F58" s="11">
        <v>98000</v>
      </c>
      <c r="G58" s="11">
        <f t="shared" si="1"/>
        <v>0</v>
      </c>
      <c r="H58" s="11">
        <v>98000</v>
      </c>
    </row>
    <row r="59" spans="1:8" ht="25.5">
      <c r="A59" s="8" t="s">
        <v>106</v>
      </c>
      <c r="B59" s="8" t="s">
        <v>1</v>
      </c>
      <c r="C59" s="8" t="s">
        <v>102</v>
      </c>
      <c r="D59" s="8" t="s">
        <v>107</v>
      </c>
      <c r="E59" s="9"/>
      <c r="F59" s="11">
        <v>1393748.87</v>
      </c>
      <c r="G59" s="11">
        <f t="shared" si="1"/>
        <v>0</v>
      </c>
      <c r="H59" s="11">
        <v>1393748.87</v>
      </c>
    </row>
    <row r="60" spans="1:8">
      <c r="A60" s="17" t="s">
        <v>42</v>
      </c>
      <c r="B60" s="8" t="s">
        <v>1</v>
      </c>
      <c r="C60" s="8" t="s">
        <v>102</v>
      </c>
      <c r="D60" s="8" t="s">
        <v>107</v>
      </c>
      <c r="E60" s="8" t="s">
        <v>2</v>
      </c>
      <c r="F60" s="11">
        <v>1393748.87</v>
      </c>
      <c r="G60" s="11">
        <f t="shared" si="1"/>
        <v>0</v>
      </c>
      <c r="H60" s="11">
        <v>1393748.87</v>
      </c>
    </row>
    <row r="61" spans="1:8" ht="25.5">
      <c r="A61" s="29" t="s">
        <v>130</v>
      </c>
      <c r="B61" s="27" t="s">
        <v>1</v>
      </c>
      <c r="C61" s="27" t="s">
        <v>102</v>
      </c>
      <c r="D61" s="27" t="s">
        <v>131</v>
      </c>
      <c r="E61" s="26"/>
      <c r="F61" s="28" t="s">
        <v>179</v>
      </c>
      <c r="G61" s="11">
        <f t="shared" si="1"/>
        <v>0</v>
      </c>
      <c r="H61" s="28" t="s">
        <v>170</v>
      </c>
    </row>
    <row r="62" spans="1:8">
      <c r="A62" s="20" t="s">
        <v>133</v>
      </c>
      <c r="B62" s="27" t="s">
        <v>1</v>
      </c>
      <c r="C62" s="27" t="s">
        <v>102</v>
      </c>
      <c r="D62" s="27" t="s">
        <v>131</v>
      </c>
      <c r="E62" s="27" t="s">
        <v>2</v>
      </c>
      <c r="F62" s="28" t="s">
        <v>179</v>
      </c>
      <c r="G62" s="11">
        <f t="shared" si="1"/>
        <v>0</v>
      </c>
      <c r="H62" s="28" t="s">
        <v>170</v>
      </c>
    </row>
    <row r="63" spans="1:8" ht="51">
      <c r="A63" s="29" t="s">
        <v>134</v>
      </c>
      <c r="B63" s="27" t="s">
        <v>1</v>
      </c>
      <c r="C63" s="27" t="s">
        <v>102</v>
      </c>
      <c r="D63" s="27" t="s">
        <v>136</v>
      </c>
      <c r="E63" s="27"/>
      <c r="F63" s="28" t="s">
        <v>180</v>
      </c>
      <c r="G63" s="11">
        <f t="shared" si="1"/>
        <v>0</v>
      </c>
      <c r="H63" s="28" t="s">
        <v>171</v>
      </c>
    </row>
    <row r="64" spans="1:8">
      <c r="A64" s="20" t="s">
        <v>135</v>
      </c>
      <c r="B64" s="27" t="s">
        <v>1</v>
      </c>
      <c r="C64" s="27" t="s">
        <v>102</v>
      </c>
      <c r="D64" s="27" t="s">
        <v>136</v>
      </c>
      <c r="E64" s="27" t="s">
        <v>2</v>
      </c>
      <c r="F64" s="28" t="s">
        <v>180</v>
      </c>
      <c r="G64" s="11">
        <f t="shared" si="1"/>
        <v>0</v>
      </c>
      <c r="H64" s="28" t="s">
        <v>171</v>
      </c>
    </row>
    <row r="65" spans="1:8" ht="25.5">
      <c r="A65" s="6" t="s">
        <v>112</v>
      </c>
      <c r="B65" s="6" t="s">
        <v>1</v>
      </c>
      <c r="C65" s="6" t="s">
        <v>113</v>
      </c>
      <c r="D65" s="7"/>
      <c r="E65" s="7"/>
      <c r="F65" s="10">
        <v>274000</v>
      </c>
      <c r="G65" s="11">
        <f t="shared" si="1"/>
        <v>0</v>
      </c>
      <c r="H65" s="10">
        <f t="shared" ref="H65:H66" si="4">H66</f>
        <v>274000</v>
      </c>
    </row>
    <row r="66" spans="1:8" ht="25.5">
      <c r="A66" s="8" t="s">
        <v>114</v>
      </c>
      <c r="B66" s="8" t="s">
        <v>1</v>
      </c>
      <c r="C66" s="8" t="s">
        <v>113</v>
      </c>
      <c r="D66" s="8" t="s">
        <v>115</v>
      </c>
      <c r="E66" s="9"/>
      <c r="F66" s="11">
        <v>274000</v>
      </c>
      <c r="G66" s="11">
        <f t="shared" si="1"/>
        <v>0</v>
      </c>
      <c r="H66" s="11">
        <f t="shared" si="4"/>
        <v>274000</v>
      </c>
    </row>
    <row r="67" spans="1:8">
      <c r="A67" s="17" t="s">
        <v>42</v>
      </c>
      <c r="B67" s="8" t="s">
        <v>1</v>
      </c>
      <c r="C67" s="8" t="s">
        <v>113</v>
      </c>
      <c r="D67" s="8" t="s">
        <v>115</v>
      </c>
      <c r="E67" s="8" t="s">
        <v>2</v>
      </c>
      <c r="F67" s="11">
        <v>274000</v>
      </c>
      <c r="G67" s="11">
        <f t="shared" si="1"/>
        <v>0</v>
      </c>
      <c r="H67" s="11">
        <v>274000</v>
      </c>
    </row>
    <row r="68" spans="1:8" ht="17.25" customHeight="1">
      <c r="A68" s="37" t="s">
        <v>155</v>
      </c>
      <c r="B68" s="31" t="s">
        <v>1</v>
      </c>
      <c r="C68" s="31" t="s">
        <v>66</v>
      </c>
      <c r="D68" s="23"/>
      <c r="E68" s="23"/>
      <c r="F68" s="39">
        <v>7623421.9299999997</v>
      </c>
      <c r="G68" s="11">
        <f t="shared" si="1"/>
        <v>-84516.689999999478</v>
      </c>
      <c r="H68" s="39">
        <v>7538905.2400000002</v>
      </c>
    </row>
    <row r="69" spans="1:8">
      <c r="A69" s="38" t="s">
        <v>156</v>
      </c>
      <c r="B69" s="6"/>
      <c r="C69" s="21" t="s">
        <v>109</v>
      </c>
      <c r="D69" s="6"/>
      <c r="E69" s="6"/>
      <c r="F69" s="22">
        <v>320000</v>
      </c>
      <c r="G69" s="11">
        <f t="shared" si="1"/>
        <v>0</v>
      </c>
      <c r="H69" s="22">
        <v>320000</v>
      </c>
    </row>
    <row r="70" spans="1:8" ht="38.25">
      <c r="A70" s="8" t="s">
        <v>110</v>
      </c>
      <c r="B70" s="8" t="s">
        <v>1</v>
      </c>
      <c r="C70" s="8" t="s">
        <v>109</v>
      </c>
      <c r="D70" s="8" t="s">
        <v>111</v>
      </c>
      <c r="E70" s="9"/>
      <c r="F70" s="11">
        <v>320000</v>
      </c>
      <c r="G70" s="11">
        <f t="shared" si="1"/>
        <v>0</v>
      </c>
      <c r="H70" s="11">
        <f>H71</f>
        <v>320000</v>
      </c>
    </row>
    <row r="71" spans="1:8">
      <c r="A71" s="17" t="s">
        <v>42</v>
      </c>
      <c r="B71" s="8" t="s">
        <v>1</v>
      </c>
      <c r="C71" s="8" t="s">
        <v>109</v>
      </c>
      <c r="D71" s="8" t="s">
        <v>111</v>
      </c>
      <c r="E71" s="8" t="s">
        <v>2</v>
      </c>
      <c r="F71" s="11">
        <v>320000</v>
      </c>
      <c r="G71" s="11">
        <f t="shared" si="1"/>
        <v>0</v>
      </c>
      <c r="H71" s="11">
        <v>320000</v>
      </c>
    </row>
    <row r="72" spans="1:8">
      <c r="A72" s="6" t="s">
        <v>67</v>
      </c>
      <c r="B72" s="6" t="s">
        <v>1</v>
      </c>
      <c r="C72" s="6" t="s">
        <v>18</v>
      </c>
      <c r="D72" s="7"/>
      <c r="E72" s="7"/>
      <c r="F72" s="10">
        <v>7303421.9299999997</v>
      </c>
      <c r="G72" s="11">
        <f t="shared" si="1"/>
        <v>-84516.689999999478</v>
      </c>
      <c r="H72" s="10">
        <v>7218905.2400000002</v>
      </c>
    </row>
    <row r="73" spans="1:8" ht="38.25">
      <c r="A73" s="9" t="s">
        <v>118</v>
      </c>
      <c r="B73" s="8" t="s">
        <v>1</v>
      </c>
      <c r="C73" s="8" t="s">
        <v>18</v>
      </c>
      <c r="D73" s="9" t="s">
        <v>119</v>
      </c>
      <c r="E73" s="9"/>
      <c r="F73" s="11">
        <v>180000</v>
      </c>
      <c r="G73" s="11">
        <f t="shared" si="1"/>
        <v>0</v>
      </c>
      <c r="H73" s="11">
        <f>H74</f>
        <v>180000</v>
      </c>
    </row>
    <row r="74" spans="1:8">
      <c r="A74" s="17" t="s">
        <v>42</v>
      </c>
      <c r="B74" s="8" t="s">
        <v>1</v>
      </c>
      <c r="C74" s="8" t="s">
        <v>18</v>
      </c>
      <c r="D74" s="9" t="s">
        <v>119</v>
      </c>
      <c r="E74" s="8" t="s">
        <v>2</v>
      </c>
      <c r="F74" s="11">
        <v>180000</v>
      </c>
      <c r="G74" s="11">
        <f t="shared" si="1"/>
        <v>0</v>
      </c>
      <c r="H74" s="11">
        <v>180000</v>
      </c>
    </row>
    <row r="75" spans="1:8" ht="25.5">
      <c r="A75" s="9" t="s">
        <v>116</v>
      </c>
      <c r="B75" s="8" t="s">
        <v>1</v>
      </c>
      <c r="C75" s="8" t="s">
        <v>18</v>
      </c>
      <c r="D75" s="9" t="s">
        <v>117</v>
      </c>
      <c r="E75" s="9"/>
      <c r="F75" s="11">
        <v>80000</v>
      </c>
      <c r="G75" s="11">
        <f t="shared" si="1"/>
        <v>0</v>
      </c>
      <c r="H75" s="11">
        <f>H76</f>
        <v>80000</v>
      </c>
    </row>
    <row r="76" spans="1:8">
      <c r="A76" s="17" t="s">
        <v>42</v>
      </c>
      <c r="B76" s="8" t="s">
        <v>1</v>
      </c>
      <c r="C76" s="8" t="s">
        <v>18</v>
      </c>
      <c r="D76" s="9" t="s">
        <v>117</v>
      </c>
      <c r="E76" s="8" t="s">
        <v>2</v>
      </c>
      <c r="F76" s="11">
        <v>80000</v>
      </c>
      <c r="G76" s="11">
        <f t="shared" si="1"/>
        <v>0</v>
      </c>
      <c r="H76" s="11">
        <v>80000</v>
      </c>
    </row>
    <row r="77" spans="1:8" ht="25.5">
      <c r="A77" s="8" t="s">
        <v>68</v>
      </c>
      <c r="B77" s="8" t="s">
        <v>1</v>
      </c>
      <c r="C77" s="8" t="s">
        <v>18</v>
      </c>
      <c r="D77" s="8" t="s">
        <v>22</v>
      </c>
      <c r="E77" s="9"/>
      <c r="F77" s="11">
        <v>450000</v>
      </c>
      <c r="G77" s="11">
        <f t="shared" si="1"/>
        <v>0</v>
      </c>
      <c r="H77" s="11">
        <f>H78</f>
        <v>450000</v>
      </c>
    </row>
    <row r="78" spans="1:8">
      <c r="A78" s="17" t="s">
        <v>43</v>
      </c>
      <c r="B78" s="8" t="s">
        <v>1</v>
      </c>
      <c r="C78" s="8" t="s">
        <v>18</v>
      </c>
      <c r="D78" s="8" t="s">
        <v>22</v>
      </c>
      <c r="E78" s="8" t="s">
        <v>27</v>
      </c>
      <c r="F78" s="11">
        <v>450000</v>
      </c>
      <c r="G78" s="11">
        <f t="shared" ref="G78:G125" si="5">H78-F78</f>
        <v>0</v>
      </c>
      <c r="H78" s="11">
        <v>450000</v>
      </c>
    </row>
    <row r="79" spans="1:8">
      <c r="A79" s="8" t="s">
        <v>69</v>
      </c>
      <c r="B79" s="8" t="s">
        <v>1</v>
      </c>
      <c r="C79" s="8" t="s">
        <v>18</v>
      </c>
      <c r="D79" s="8" t="s">
        <v>26</v>
      </c>
      <c r="E79" s="9"/>
      <c r="F79" s="11">
        <v>393107.39</v>
      </c>
      <c r="G79" s="11">
        <f t="shared" si="5"/>
        <v>75329.299999999988</v>
      </c>
      <c r="H79" s="11">
        <v>468436.69</v>
      </c>
    </row>
    <row r="80" spans="1:8">
      <c r="A80" s="17" t="s">
        <v>42</v>
      </c>
      <c r="B80" s="8" t="s">
        <v>1</v>
      </c>
      <c r="C80" s="8" t="s">
        <v>18</v>
      </c>
      <c r="D80" s="8" t="s">
        <v>26</v>
      </c>
      <c r="E80" s="8" t="s">
        <v>2</v>
      </c>
      <c r="F80" s="11">
        <v>393107.39</v>
      </c>
      <c r="G80" s="11">
        <f t="shared" si="5"/>
        <v>75329.299999999988</v>
      </c>
      <c r="H80" s="11">
        <v>468436.69</v>
      </c>
    </row>
    <row r="81" spans="1:8" ht="25.5">
      <c r="A81" s="8" t="s">
        <v>70</v>
      </c>
      <c r="B81" s="8" t="s">
        <v>1</v>
      </c>
      <c r="C81" s="8" t="s">
        <v>18</v>
      </c>
      <c r="D81" s="8" t="s">
        <v>25</v>
      </c>
      <c r="E81" s="9"/>
      <c r="F81" s="11">
        <v>0</v>
      </c>
      <c r="G81" s="11">
        <f t="shared" si="5"/>
        <v>189520</v>
      </c>
      <c r="H81" s="11">
        <f>H82</f>
        <v>189520</v>
      </c>
    </row>
    <row r="82" spans="1:8">
      <c r="A82" s="17" t="s">
        <v>42</v>
      </c>
      <c r="B82" s="8" t="s">
        <v>1</v>
      </c>
      <c r="C82" s="8" t="s">
        <v>18</v>
      </c>
      <c r="D82" s="8" t="s">
        <v>25</v>
      </c>
      <c r="E82" s="8" t="s">
        <v>2</v>
      </c>
      <c r="F82" s="11">
        <v>0</v>
      </c>
      <c r="G82" s="11">
        <f t="shared" si="5"/>
        <v>189520</v>
      </c>
      <c r="H82" s="11">
        <v>189520</v>
      </c>
    </row>
    <row r="83" spans="1:8" ht="25.5">
      <c r="A83" s="8" t="s">
        <v>71</v>
      </c>
      <c r="B83" s="8" t="s">
        <v>1</v>
      </c>
      <c r="C83" s="8" t="s">
        <v>18</v>
      </c>
      <c r="D83" s="8" t="s">
        <v>11</v>
      </c>
      <c r="E83" s="9"/>
      <c r="F83" s="11">
        <v>237200</v>
      </c>
      <c r="G83" s="11">
        <f t="shared" si="5"/>
        <v>0</v>
      </c>
      <c r="H83" s="11">
        <v>237200</v>
      </c>
    </row>
    <row r="84" spans="1:8">
      <c r="A84" s="17" t="s">
        <v>42</v>
      </c>
      <c r="B84" s="8" t="s">
        <v>1</v>
      </c>
      <c r="C84" s="8" t="s">
        <v>18</v>
      </c>
      <c r="D84" s="8" t="s">
        <v>11</v>
      </c>
      <c r="E84" s="8" t="s">
        <v>2</v>
      </c>
      <c r="F84" s="11">
        <v>237200</v>
      </c>
      <c r="G84" s="11">
        <f t="shared" si="5"/>
        <v>0</v>
      </c>
      <c r="H84" s="11">
        <v>237200</v>
      </c>
    </row>
    <row r="85" spans="1:8" ht="25.5">
      <c r="A85" s="8" t="s">
        <v>72</v>
      </c>
      <c r="B85" s="8" t="s">
        <v>1</v>
      </c>
      <c r="C85" s="8" t="s">
        <v>18</v>
      </c>
      <c r="D85" s="8" t="s">
        <v>12</v>
      </c>
      <c r="E85" s="9"/>
      <c r="F85" s="11">
        <v>54600</v>
      </c>
      <c r="G85" s="11">
        <f t="shared" si="5"/>
        <v>0</v>
      </c>
      <c r="H85" s="11">
        <v>54600</v>
      </c>
    </row>
    <row r="86" spans="1:8">
      <c r="A86" s="17" t="s">
        <v>42</v>
      </c>
      <c r="B86" s="8" t="s">
        <v>1</v>
      </c>
      <c r="C86" s="8" t="s">
        <v>18</v>
      </c>
      <c r="D86" s="8" t="s">
        <v>12</v>
      </c>
      <c r="E86" s="8" t="s">
        <v>2</v>
      </c>
      <c r="F86" s="11">
        <v>54600</v>
      </c>
      <c r="G86" s="11">
        <f t="shared" si="5"/>
        <v>0</v>
      </c>
      <c r="H86" s="11">
        <v>54600</v>
      </c>
    </row>
    <row r="87" spans="1:8">
      <c r="A87" s="8" t="s">
        <v>73</v>
      </c>
      <c r="B87" s="8" t="s">
        <v>1</v>
      </c>
      <c r="C87" s="8" t="s">
        <v>18</v>
      </c>
      <c r="D87" s="8" t="s">
        <v>23</v>
      </c>
      <c r="E87" s="9"/>
      <c r="F87" s="11">
        <v>181000</v>
      </c>
      <c r="G87" s="11">
        <f t="shared" si="5"/>
        <v>0</v>
      </c>
      <c r="H87" s="11">
        <v>181000</v>
      </c>
    </row>
    <row r="88" spans="1:8">
      <c r="A88" s="17" t="s">
        <v>42</v>
      </c>
      <c r="B88" s="8" t="s">
        <v>1</v>
      </c>
      <c r="C88" s="8" t="s">
        <v>18</v>
      </c>
      <c r="D88" s="8" t="s">
        <v>23</v>
      </c>
      <c r="E88" s="8" t="s">
        <v>2</v>
      </c>
      <c r="F88" s="11">
        <v>181000</v>
      </c>
      <c r="G88" s="11">
        <f t="shared" si="5"/>
        <v>0</v>
      </c>
      <c r="H88" s="11">
        <v>181000</v>
      </c>
    </row>
    <row r="89" spans="1:8" ht="38.25">
      <c r="A89" s="25" t="s">
        <v>126</v>
      </c>
      <c r="B89" s="8" t="s">
        <v>1</v>
      </c>
      <c r="C89" s="27" t="s">
        <v>18</v>
      </c>
      <c r="D89" s="9" t="s">
        <v>125</v>
      </c>
      <c r="E89" s="8"/>
      <c r="F89" s="11">
        <v>1189529.57</v>
      </c>
      <c r="G89" s="11">
        <f t="shared" si="5"/>
        <v>0</v>
      </c>
      <c r="H89" s="11">
        <v>1189529.57</v>
      </c>
    </row>
    <row r="90" spans="1:8">
      <c r="A90" s="17" t="s">
        <v>42</v>
      </c>
      <c r="B90" s="8" t="s">
        <v>1</v>
      </c>
      <c r="C90" s="27" t="s">
        <v>18</v>
      </c>
      <c r="D90" s="9" t="s">
        <v>125</v>
      </c>
      <c r="E90" s="8">
        <v>244</v>
      </c>
      <c r="F90" s="11">
        <v>1189529.57</v>
      </c>
      <c r="G90" s="11">
        <f t="shared" si="5"/>
        <v>0</v>
      </c>
      <c r="H90" s="11">
        <v>1189529.57</v>
      </c>
    </row>
    <row r="91" spans="1:8" ht="25.5">
      <c r="A91" s="9" t="s">
        <v>137</v>
      </c>
      <c r="B91" s="8" t="s">
        <v>1</v>
      </c>
      <c r="C91" s="8" t="s">
        <v>18</v>
      </c>
      <c r="D91" s="9" t="s">
        <v>138</v>
      </c>
      <c r="E91" s="9"/>
      <c r="F91" s="11">
        <v>3276111.72</v>
      </c>
      <c r="G91" s="11">
        <f t="shared" si="5"/>
        <v>-264849.3200000003</v>
      </c>
      <c r="H91" s="11">
        <v>3011262.4</v>
      </c>
    </row>
    <row r="92" spans="1:8">
      <c r="A92" s="17" t="s">
        <v>42</v>
      </c>
      <c r="B92" s="8" t="s">
        <v>1</v>
      </c>
      <c r="C92" s="8" t="s">
        <v>18</v>
      </c>
      <c r="D92" s="9" t="s">
        <v>138</v>
      </c>
      <c r="E92" s="8" t="s">
        <v>2</v>
      </c>
      <c r="F92" s="11">
        <v>2026547</v>
      </c>
      <c r="G92" s="11">
        <f t="shared" si="5"/>
        <v>0</v>
      </c>
      <c r="H92" s="11">
        <v>2026547</v>
      </c>
    </row>
    <row r="93" spans="1:8">
      <c r="A93" s="17" t="s">
        <v>42</v>
      </c>
      <c r="B93" s="8" t="s">
        <v>1</v>
      </c>
      <c r="C93" s="8" t="s">
        <v>18</v>
      </c>
      <c r="D93" s="9" t="s">
        <v>138</v>
      </c>
      <c r="E93" s="8" t="s">
        <v>2</v>
      </c>
      <c r="F93" s="11">
        <v>1178564.72</v>
      </c>
      <c r="G93" s="11">
        <f t="shared" si="5"/>
        <v>-264849.29999999993</v>
      </c>
      <c r="H93" s="11">
        <v>913715.42</v>
      </c>
    </row>
    <row r="94" spans="1:8">
      <c r="A94" s="17" t="s">
        <v>42</v>
      </c>
      <c r="B94" s="8" t="s">
        <v>1</v>
      </c>
      <c r="C94" s="8" t="s">
        <v>18</v>
      </c>
      <c r="D94" s="9" t="s">
        <v>138</v>
      </c>
      <c r="E94" s="8" t="s">
        <v>2</v>
      </c>
      <c r="F94" s="11">
        <v>71000</v>
      </c>
      <c r="G94" s="11">
        <f t="shared" si="5"/>
        <v>0</v>
      </c>
      <c r="H94" s="11">
        <v>71000</v>
      </c>
    </row>
    <row r="95" spans="1:8" ht="25.5">
      <c r="A95" s="29" t="s">
        <v>145</v>
      </c>
      <c r="B95" s="27" t="s">
        <v>1</v>
      </c>
      <c r="C95" s="27" t="s">
        <v>18</v>
      </c>
      <c r="D95" s="27" t="s">
        <v>141</v>
      </c>
      <c r="E95" s="26"/>
      <c r="F95" s="28" t="s">
        <v>132</v>
      </c>
      <c r="G95" s="11">
        <f t="shared" si="5"/>
        <v>0</v>
      </c>
      <c r="H95" s="28" t="s">
        <v>132</v>
      </c>
    </row>
    <row r="96" spans="1:8">
      <c r="A96" s="20" t="s">
        <v>135</v>
      </c>
      <c r="B96" s="27" t="s">
        <v>1</v>
      </c>
      <c r="C96" s="27" t="s">
        <v>18</v>
      </c>
      <c r="D96" s="27" t="s">
        <v>141</v>
      </c>
      <c r="E96" s="27" t="s">
        <v>2</v>
      </c>
      <c r="F96" s="28" t="s">
        <v>132</v>
      </c>
      <c r="G96" s="11">
        <f t="shared" si="5"/>
        <v>0</v>
      </c>
      <c r="H96" s="28" t="s">
        <v>132</v>
      </c>
    </row>
    <row r="97" spans="1:12" ht="62.25" customHeight="1">
      <c r="A97" s="29" t="s">
        <v>142</v>
      </c>
      <c r="B97" s="27" t="s">
        <v>1</v>
      </c>
      <c r="C97" s="27" t="s">
        <v>18</v>
      </c>
      <c r="D97" s="27" t="s">
        <v>139</v>
      </c>
      <c r="E97" s="26"/>
      <c r="F97" s="28" t="s">
        <v>181</v>
      </c>
      <c r="G97" s="11">
        <f t="shared" si="5"/>
        <v>-75623.160000000033</v>
      </c>
      <c r="H97" s="28" t="s">
        <v>174</v>
      </c>
    </row>
    <row r="98" spans="1:12">
      <c r="A98" s="20" t="s">
        <v>135</v>
      </c>
      <c r="B98" s="27" t="s">
        <v>1</v>
      </c>
      <c r="C98" s="27" t="s">
        <v>18</v>
      </c>
      <c r="D98" s="27" t="s">
        <v>139</v>
      </c>
      <c r="E98" s="27" t="s">
        <v>2</v>
      </c>
      <c r="F98" s="28" t="s">
        <v>181</v>
      </c>
      <c r="G98" s="11">
        <f t="shared" si="5"/>
        <v>-75623.160000000033</v>
      </c>
      <c r="H98" s="28" t="s">
        <v>174</v>
      </c>
    </row>
    <row r="99" spans="1:12" ht="51">
      <c r="A99" s="8" t="s">
        <v>123</v>
      </c>
      <c r="B99" s="8" t="s">
        <v>1</v>
      </c>
      <c r="C99" s="26" t="s">
        <v>18</v>
      </c>
      <c r="D99" s="8" t="s">
        <v>99</v>
      </c>
      <c r="E99" s="9"/>
      <c r="F99" s="11">
        <v>0</v>
      </c>
      <c r="G99" s="11">
        <f t="shared" si="5"/>
        <v>258106.49</v>
      </c>
      <c r="H99" s="11">
        <v>258106.49</v>
      </c>
      <c r="L99" s="18"/>
    </row>
    <row r="100" spans="1:12" ht="27.75" customHeight="1">
      <c r="A100" s="8" t="s">
        <v>124</v>
      </c>
      <c r="B100" s="8" t="s">
        <v>1</v>
      </c>
      <c r="C100" s="27" t="s">
        <v>18</v>
      </c>
      <c r="D100" s="9" t="s">
        <v>122</v>
      </c>
      <c r="E100" s="9"/>
      <c r="F100" s="11">
        <v>267000</v>
      </c>
      <c r="G100" s="11">
        <f t="shared" si="5"/>
        <v>-8893.5100000000093</v>
      </c>
      <c r="H100" s="11">
        <v>258106.49</v>
      </c>
      <c r="L100" s="18"/>
    </row>
    <row r="101" spans="1:12">
      <c r="A101" s="17" t="s">
        <v>42</v>
      </c>
      <c r="B101" s="27" t="s">
        <v>1</v>
      </c>
      <c r="C101" s="27" t="s">
        <v>18</v>
      </c>
      <c r="D101" s="27" t="s">
        <v>122</v>
      </c>
      <c r="E101" s="27" t="s">
        <v>2</v>
      </c>
      <c r="F101" s="28" t="s">
        <v>143</v>
      </c>
      <c r="G101" s="11">
        <f t="shared" si="5"/>
        <v>0</v>
      </c>
      <c r="H101" s="11">
        <v>150000</v>
      </c>
    </row>
    <row r="102" spans="1:12">
      <c r="A102" s="17" t="s">
        <v>42</v>
      </c>
      <c r="B102" s="27" t="s">
        <v>1</v>
      </c>
      <c r="C102" s="27" t="s">
        <v>18</v>
      </c>
      <c r="D102" s="27" t="s">
        <v>122</v>
      </c>
      <c r="E102" s="27" t="s">
        <v>2</v>
      </c>
      <c r="F102" s="28" t="s">
        <v>182</v>
      </c>
      <c r="G102" s="11">
        <f t="shared" si="5"/>
        <v>-4940.8399999999965</v>
      </c>
      <c r="H102" s="28" t="s">
        <v>172</v>
      </c>
    </row>
    <row r="103" spans="1:12">
      <c r="A103" s="20" t="s">
        <v>42</v>
      </c>
      <c r="B103" s="27" t="s">
        <v>1</v>
      </c>
      <c r="C103" s="27" t="s">
        <v>18</v>
      </c>
      <c r="D103" s="27" t="s">
        <v>122</v>
      </c>
      <c r="E103" s="27" t="s">
        <v>2</v>
      </c>
      <c r="F103" s="28" t="s">
        <v>183</v>
      </c>
      <c r="G103" s="11">
        <f t="shared" si="5"/>
        <v>-3952.6699999999983</v>
      </c>
      <c r="H103" s="28" t="s">
        <v>173</v>
      </c>
    </row>
    <row r="104" spans="1:12">
      <c r="A104" s="33" t="s">
        <v>157</v>
      </c>
      <c r="B104" s="34" t="s">
        <v>1</v>
      </c>
      <c r="C104" s="34" t="s">
        <v>158</v>
      </c>
      <c r="D104" s="34"/>
      <c r="E104" s="34"/>
      <c r="F104" s="35" t="s">
        <v>188</v>
      </c>
      <c r="G104" s="11">
        <f t="shared" si="5"/>
        <v>-5000</v>
      </c>
      <c r="H104" s="28" t="s">
        <v>189</v>
      </c>
    </row>
    <row r="105" spans="1:12" ht="25.5">
      <c r="A105" s="6" t="s">
        <v>74</v>
      </c>
      <c r="B105" s="6" t="s">
        <v>1</v>
      </c>
      <c r="C105" s="6" t="s">
        <v>75</v>
      </c>
      <c r="D105" s="7"/>
      <c r="E105" s="7"/>
      <c r="F105" s="10">
        <v>10000</v>
      </c>
      <c r="G105" s="11">
        <f t="shared" si="5"/>
        <v>-5000</v>
      </c>
      <c r="H105" s="10">
        <f t="shared" ref="H105:H106" si="6">H106</f>
        <v>5000</v>
      </c>
    </row>
    <row r="106" spans="1:12" ht="25.5">
      <c r="A106" s="8" t="s">
        <v>76</v>
      </c>
      <c r="B106" s="8" t="s">
        <v>1</v>
      </c>
      <c r="C106" s="8" t="s">
        <v>75</v>
      </c>
      <c r="D106" s="8" t="s">
        <v>13</v>
      </c>
      <c r="E106" s="9"/>
      <c r="F106" s="11">
        <v>10000</v>
      </c>
      <c r="G106" s="11">
        <f t="shared" si="5"/>
        <v>-5000</v>
      </c>
      <c r="H106" s="11">
        <f t="shared" si="6"/>
        <v>5000</v>
      </c>
    </row>
    <row r="107" spans="1:12">
      <c r="A107" s="8" t="s">
        <v>42</v>
      </c>
      <c r="B107" s="8" t="s">
        <v>1</v>
      </c>
      <c r="C107" s="8" t="s">
        <v>75</v>
      </c>
      <c r="D107" s="8" t="s">
        <v>13</v>
      </c>
      <c r="E107" s="8" t="s">
        <v>2</v>
      </c>
      <c r="F107" s="11">
        <v>10000</v>
      </c>
      <c r="G107" s="11">
        <f t="shared" si="5"/>
        <v>-5000</v>
      </c>
      <c r="H107" s="11">
        <v>5000</v>
      </c>
    </row>
    <row r="108" spans="1:12" ht="38.25">
      <c r="A108" s="32" t="s">
        <v>167</v>
      </c>
      <c r="B108" s="34" t="s">
        <v>1</v>
      </c>
      <c r="C108" s="36"/>
      <c r="D108" s="36"/>
      <c r="E108" s="36"/>
      <c r="F108" s="35" t="s">
        <v>166</v>
      </c>
      <c r="G108" s="11">
        <f t="shared" si="5"/>
        <v>0</v>
      </c>
      <c r="H108" s="35" t="s">
        <v>166</v>
      </c>
    </row>
    <row r="109" spans="1:12">
      <c r="A109" s="33" t="s">
        <v>164</v>
      </c>
      <c r="B109" s="34" t="s">
        <v>1</v>
      </c>
      <c r="C109" s="34" t="s">
        <v>165</v>
      </c>
      <c r="D109" s="34"/>
      <c r="E109" s="34"/>
      <c r="F109" s="35" t="s">
        <v>166</v>
      </c>
      <c r="G109" s="11">
        <f t="shared" si="5"/>
        <v>0</v>
      </c>
      <c r="H109" s="35" t="s">
        <v>166</v>
      </c>
    </row>
    <row r="110" spans="1:12">
      <c r="A110" s="6" t="s">
        <v>89</v>
      </c>
      <c r="B110" s="6" t="s">
        <v>1</v>
      </c>
      <c r="C110" s="6" t="s">
        <v>90</v>
      </c>
      <c r="D110" s="7"/>
      <c r="E110" s="7"/>
      <c r="F110" s="10">
        <v>3150000</v>
      </c>
      <c r="G110" s="11">
        <f t="shared" si="5"/>
        <v>0</v>
      </c>
      <c r="H110" s="10">
        <f>H111</f>
        <v>3150000</v>
      </c>
    </row>
    <row r="111" spans="1:12" ht="25.5">
      <c r="A111" s="8" t="s">
        <v>91</v>
      </c>
      <c r="B111" s="8" t="s">
        <v>1</v>
      </c>
      <c r="C111" s="8" t="s">
        <v>90</v>
      </c>
      <c r="D111" s="8" t="s">
        <v>92</v>
      </c>
      <c r="E111" s="9"/>
      <c r="F111" s="11">
        <v>3150000</v>
      </c>
      <c r="G111" s="11">
        <f t="shared" si="5"/>
        <v>0</v>
      </c>
      <c r="H111" s="11">
        <f t="shared" ref="H111" si="7">H112</f>
        <v>3150000</v>
      </c>
    </row>
    <row r="112" spans="1:12">
      <c r="A112" s="17" t="s">
        <v>85</v>
      </c>
      <c r="B112" s="8" t="s">
        <v>1</v>
      </c>
      <c r="C112" s="8" t="s">
        <v>90</v>
      </c>
      <c r="D112" s="8" t="s">
        <v>92</v>
      </c>
      <c r="E112" s="8" t="s">
        <v>3</v>
      </c>
      <c r="F112" s="11">
        <v>3150000</v>
      </c>
      <c r="G112" s="11">
        <f t="shared" si="5"/>
        <v>0</v>
      </c>
      <c r="H112" s="11">
        <v>3150000</v>
      </c>
    </row>
    <row r="113" spans="1:8">
      <c r="A113" s="33" t="s">
        <v>159</v>
      </c>
      <c r="B113" s="34" t="s">
        <v>1</v>
      </c>
      <c r="C113" s="34" t="s">
        <v>160</v>
      </c>
      <c r="D113" s="36"/>
      <c r="E113" s="36"/>
      <c r="F113" s="35" t="s">
        <v>184</v>
      </c>
      <c r="G113" s="11">
        <f t="shared" si="5"/>
        <v>-3952.6699999999837</v>
      </c>
      <c r="H113" s="35" t="s">
        <v>185</v>
      </c>
    </row>
    <row r="114" spans="1:8">
      <c r="A114" s="6" t="s">
        <v>77</v>
      </c>
      <c r="B114" s="6" t="s">
        <v>1</v>
      </c>
      <c r="C114" s="6" t="s">
        <v>78</v>
      </c>
      <c r="D114" s="7"/>
      <c r="E114" s="7"/>
      <c r="F114" s="10">
        <v>328847</v>
      </c>
      <c r="G114" s="11">
        <f t="shared" si="5"/>
        <v>-3952.6699999999837</v>
      </c>
      <c r="H114" s="10">
        <v>324894.33</v>
      </c>
    </row>
    <row r="115" spans="1:8">
      <c r="A115" s="8" t="s">
        <v>79</v>
      </c>
      <c r="B115" s="8" t="s">
        <v>1</v>
      </c>
      <c r="C115" s="8" t="s">
        <v>78</v>
      </c>
      <c r="D115" s="8" t="s">
        <v>80</v>
      </c>
      <c r="E115" s="9"/>
      <c r="F115" s="11">
        <v>258847</v>
      </c>
      <c r="G115" s="11">
        <f t="shared" si="5"/>
        <v>0</v>
      </c>
      <c r="H115" s="11">
        <f t="shared" ref="H115" si="8">H116</f>
        <v>258847</v>
      </c>
    </row>
    <row r="116" spans="1:8" ht="25.5">
      <c r="A116" s="8" t="s">
        <v>81</v>
      </c>
      <c r="B116" s="8" t="s">
        <v>1</v>
      </c>
      <c r="C116" s="8" t="s">
        <v>78</v>
      </c>
      <c r="D116" s="8" t="s">
        <v>80</v>
      </c>
      <c r="E116" s="8" t="s">
        <v>17</v>
      </c>
      <c r="F116" s="11">
        <v>258847</v>
      </c>
      <c r="G116" s="11">
        <f t="shared" si="5"/>
        <v>0</v>
      </c>
      <c r="H116" s="11">
        <v>258847</v>
      </c>
    </row>
    <row r="117" spans="1:8" ht="38.25">
      <c r="A117" s="12" t="s">
        <v>82</v>
      </c>
      <c r="B117" s="8" t="s">
        <v>1</v>
      </c>
      <c r="C117" s="9"/>
      <c r="D117" s="9"/>
      <c r="E117" s="9"/>
      <c r="F117" s="11">
        <v>258847</v>
      </c>
      <c r="G117" s="11">
        <f t="shared" si="5"/>
        <v>0</v>
      </c>
      <c r="H117" s="11">
        <v>258847</v>
      </c>
    </row>
    <row r="118" spans="1:8">
      <c r="A118" s="6" t="s">
        <v>77</v>
      </c>
      <c r="B118" s="6" t="s">
        <v>1</v>
      </c>
      <c r="C118" s="6" t="s">
        <v>78</v>
      </c>
      <c r="D118" s="7"/>
      <c r="E118" s="7"/>
      <c r="F118" s="10">
        <v>70000</v>
      </c>
      <c r="G118" s="11">
        <f t="shared" si="5"/>
        <v>-3952.6699999999983</v>
      </c>
      <c r="H118" s="10">
        <f t="shared" ref="H118:H119" si="9">H119</f>
        <v>66047.33</v>
      </c>
    </row>
    <row r="119" spans="1:8" ht="38.25">
      <c r="A119" s="8" t="s">
        <v>83</v>
      </c>
      <c r="B119" s="8" t="s">
        <v>1</v>
      </c>
      <c r="C119" s="8" t="s">
        <v>78</v>
      </c>
      <c r="D119" s="8" t="s">
        <v>84</v>
      </c>
      <c r="E119" s="9"/>
      <c r="F119" s="11">
        <v>70000</v>
      </c>
      <c r="G119" s="11">
        <f t="shared" si="5"/>
        <v>-3952.6699999999983</v>
      </c>
      <c r="H119" s="11">
        <f t="shared" si="9"/>
        <v>66047.33</v>
      </c>
    </row>
    <row r="120" spans="1:8">
      <c r="A120" s="17" t="s">
        <v>85</v>
      </c>
      <c r="B120" s="8" t="s">
        <v>1</v>
      </c>
      <c r="C120" s="8" t="s">
        <v>78</v>
      </c>
      <c r="D120" s="8" t="s">
        <v>84</v>
      </c>
      <c r="E120" s="8" t="s">
        <v>3</v>
      </c>
      <c r="F120" s="11">
        <v>70000</v>
      </c>
      <c r="G120" s="11">
        <f t="shared" si="5"/>
        <v>-3952.6699999999983</v>
      </c>
      <c r="H120" s="11">
        <v>66047.33</v>
      </c>
    </row>
    <row r="121" spans="1:8">
      <c r="A121" s="33" t="s">
        <v>161</v>
      </c>
      <c r="B121" s="34" t="s">
        <v>1</v>
      </c>
      <c r="C121" s="34" t="s">
        <v>162</v>
      </c>
      <c r="D121" s="36"/>
      <c r="E121" s="36"/>
      <c r="F121" s="35" t="s">
        <v>186</v>
      </c>
      <c r="G121" s="11">
        <f t="shared" si="5"/>
        <v>0</v>
      </c>
      <c r="H121" s="35" t="s">
        <v>163</v>
      </c>
    </row>
    <row r="122" spans="1:8" ht="25.5">
      <c r="A122" s="6" t="s">
        <v>86</v>
      </c>
      <c r="B122" s="6" t="s">
        <v>1</v>
      </c>
      <c r="C122" s="6" t="s">
        <v>87</v>
      </c>
      <c r="D122" s="7"/>
      <c r="E122" s="7"/>
      <c r="F122" s="10">
        <v>1500</v>
      </c>
      <c r="G122" s="11">
        <f t="shared" si="5"/>
        <v>0</v>
      </c>
      <c r="H122" s="10">
        <f t="shared" ref="H122:H123" si="10">H123</f>
        <v>1500</v>
      </c>
    </row>
    <row r="123" spans="1:8" ht="25.5">
      <c r="A123" s="8" t="s">
        <v>88</v>
      </c>
      <c r="B123" s="8" t="s">
        <v>1</v>
      </c>
      <c r="C123" s="8" t="s">
        <v>87</v>
      </c>
      <c r="D123" s="8" t="s">
        <v>14</v>
      </c>
      <c r="E123" s="9"/>
      <c r="F123" s="11">
        <v>1500</v>
      </c>
      <c r="G123" s="11">
        <f t="shared" si="5"/>
        <v>0</v>
      </c>
      <c r="H123" s="11">
        <f t="shared" si="10"/>
        <v>1500</v>
      </c>
    </row>
    <row r="124" spans="1:8">
      <c r="A124" s="17" t="s">
        <v>85</v>
      </c>
      <c r="B124" s="8" t="s">
        <v>1</v>
      </c>
      <c r="C124" s="8" t="s">
        <v>87</v>
      </c>
      <c r="D124" s="8" t="s">
        <v>14</v>
      </c>
      <c r="E124" s="8" t="s">
        <v>3</v>
      </c>
      <c r="F124" s="11">
        <v>1500</v>
      </c>
      <c r="G124" s="11">
        <f t="shared" si="5"/>
        <v>0</v>
      </c>
      <c r="H124" s="11">
        <v>1500</v>
      </c>
    </row>
    <row r="125" spans="1:8">
      <c r="A125" s="13" t="s">
        <v>93</v>
      </c>
      <c r="B125" s="13"/>
      <c r="C125" s="13"/>
      <c r="D125" s="13"/>
      <c r="E125" s="13"/>
      <c r="F125" s="14">
        <v>21334211.710000001</v>
      </c>
      <c r="G125" s="11">
        <f t="shared" si="5"/>
        <v>-423825.44999999925</v>
      </c>
      <c r="H125" s="14">
        <v>20910386.260000002</v>
      </c>
    </row>
  </sheetData>
  <mergeCells count="12">
    <mergeCell ref="D1:H1"/>
    <mergeCell ref="D2:H2"/>
    <mergeCell ref="D3:H3"/>
    <mergeCell ref="A5:H5"/>
    <mergeCell ref="F7:F8"/>
    <mergeCell ref="H7:H8"/>
    <mergeCell ref="G7:G8"/>
    <mergeCell ref="A7:A8"/>
    <mergeCell ref="B7:B8"/>
    <mergeCell ref="C7:C8"/>
    <mergeCell ref="D7:D8"/>
    <mergeCell ref="E7:E8"/>
  </mergeCells>
  <pageMargins left="0.9055118110236221" right="7.874015748031496E-2" top="0.59055118110236227" bottom="0.62992125984251968" header="0.31496062992125984" footer="0.19685039370078741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прил4</vt:lpstr>
      <vt:lpstr>прил4!Заголовки_для_печати</vt:lpstr>
      <vt:lpstr>прил4!Область_печати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2025-12-30T05:56:14Z</dcterms:modified>
</cp:coreProperties>
</file>